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rtak.ghazaryan\Desktop\Tender\Tender2026\39Kahuyq2026\"/>
    </mc:Choice>
  </mc:AlternateContent>
  <xr:revisionPtr revIDLastSave="0" documentId="13_ncr:1_{A3669CFE-7718-450E-B71F-A477264B843B}" xr6:coauthVersionLast="47" xr6:coauthVersionMax="47" xr10:uidLastSave="{00000000-0000-0000-0000-000000000000}"/>
  <bookViews>
    <workbookView xWindow="-103" yWindow="-103" windowWidth="33120" windowHeight="18000" tabRatio="839" activeTab="1" xr2:uid="{00000000-000D-0000-FFFF-FFFF00000000}"/>
  </bookViews>
  <sheets>
    <sheet name="FF&amp;E BLOCK A " sheetId="51" r:id="rId1"/>
    <sheet name="FF&amp;E BLOCK B" sheetId="50" r:id="rId2"/>
    <sheet name="FF&amp;E BLOCK B C - IT" sheetId="52" r:id="rId3"/>
  </sheets>
  <definedNames>
    <definedName name="_xlnm._FilterDatabase" localSheetId="0" hidden="1">'FF&amp;E BLOCK A '!$A$3:$G$28</definedName>
    <definedName name="_xlnm._FilterDatabase" localSheetId="1" hidden="1">'FF&amp;E BLOCK B'!$A$3:$H$18</definedName>
    <definedName name="_xlnm.Print_Area" localSheetId="0">'FF&amp;E BLOCK A '!$A$1:$J$29</definedName>
    <definedName name="_xlnm.Print_Area" localSheetId="1">'FF&amp;E BLOCK B'!$A$1:$K$19</definedName>
    <definedName name="_xlnm.Print_Titles" localSheetId="0">'FF&amp;E BLOCK A '!$1:$3</definedName>
    <definedName name="_xlnm.Print_Titles" localSheetId="1">'FF&amp;E BLOCK B'!$1:$3</definedName>
    <definedName name="Rimanenza">#REF!</definedName>
    <definedName name="TotaleCosti">#REF!</definedName>
    <definedName name="TotaleEntrateMensili">#REF!</definedName>
    <definedName name="TotaleRisparmiMensili">#REF!</definedName>
    <definedName name="TotaleUsciteMensil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52" l="1"/>
  <c r="J4" i="52"/>
  <c r="J5" i="52"/>
  <c r="J6" i="52"/>
  <c r="J7" i="52"/>
  <c r="J8" i="52"/>
  <c r="J9" i="52"/>
  <c r="J10" i="52"/>
  <c r="J11" i="52"/>
  <c r="J12" i="52"/>
  <c r="J13" i="52"/>
  <c r="J14" i="52"/>
  <c r="J15" i="52"/>
  <c r="J16" i="52"/>
  <c r="K19" i="50"/>
  <c r="K4" i="50"/>
  <c r="K5" i="50"/>
  <c r="K6" i="50"/>
  <c r="K7" i="50"/>
  <c r="K8" i="50"/>
  <c r="K9" i="50"/>
  <c r="K10" i="50"/>
  <c r="K11" i="50"/>
  <c r="K12" i="50"/>
  <c r="K13" i="50"/>
  <c r="K14" i="50"/>
  <c r="K15" i="50"/>
  <c r="K16" i="50"/>
  <c r="K17" i="50"/>
  <c r="K18" i="50"/>
  <c r="J29" i="51"/>
  <c r="J4" i="51"/>
  <c r="J5" i="51"/>
  <c r="J6" i="51"/>
  <c r="J7" i="51"/>
  <c r="J8" i="51"/>
  <c r="J9" i="51"/>
  <c r="J10" i="51"/>
  <c r="J11" i="51"/>
  <c r="J12" i="51"/>
  <c r="J13" i="51"/>
  <c r="J14" i="51"/>
  <c r="J15" i="51"/>
  <c r="J16" i="51"/>
  <c r="J17" i="51"/>
  <c r="J18" i="51"/>
  <c r="J19" i="51"/>
  <c r="J20" i="51"/>
  <c r="J21" i="51"/>
  <c r="J22" i="51"/>
  <c r="J23" i="51"/>
  <c r="J24" i="51"/>
  <c r="J25" i="51"/>
  <c r="J26" i="51"/>
  <c r="J27" i="51"/>
  <c r="J28" i="51"/>
  <c r="E29" i="51"/>
  <c r="F19" i="50"/>
  <c r="E17" i="52"/>
</calcChain>
</file>

<file path=xl/sharedStrings.xml><?xml version="1.0" encoding="utf-8"?>
<sst xmlns="http://schemas.openxmlformats.org/spreadsheetml/2006/main" count="408" uniqueCount="184">
  <si>
    <t>TIPOLOGIA</t>
  </si>
  <si>
    <t>FF&amp;E CODE</t>
  </si>
  <si>
    <t>OF-200-C</t>
  </si>
  <si>
    <t>OF-201-C</t>
  </si>
  <si>
    <t>OF-202-C</t>
  </si>
  <si>
    <t>Open Space Operative Desk Chair</t>
  </si>
  <si>
    <t>Meeting Room Standard Desk Chair</t>
  </si>
  <si>
    <t>Single Office Desk Chair Guest</t>
  </si>
  <si>
    <t>OF-300-T</t>
  </si>
  <si>
    <t>OF-301-T</t>
  </si>
  <si>
    <t>OF-302-T</t>
  </si>
  <si>
    <t>OF-303-T</t>
  </si>
  <si>
    <t>Open Space Desk 120x80</t>
  </si>
  <si>
    <t>Meeting Room Standard Table Round 160</t>
  </si>
  <si>
    <t>Single Office Desk 160x80</t>
  </si>
  <si>
    <t>Single Office Meeting Round 90</t>
  </si>
  <si>
    <t>OF-900-S</t>
  </si>
  <si>
    <t>OF-901-S</t>
  </si>
  <si>
    <t>OF-902-S</t>
  </si>
  <si>
    <t>OF-906-S</t>
  </si>
  <si>
    <t>Open Space Desk Unit Storage</t>
  </si>
  <si>
    <t>Storage Unit Open H 120</t>
  </si>
  <si>
    <t>F 2</t>
  </si>
  <si>
    <t>Storage Unit Close H 197</t>
  </si>
  <si>
    <t>Metal structure with wheels and armrest / afrika brick 3bk fabric</t>
  </si>
  <si>
    <t>Metal structure / black seat</t>
  </si>
  <si>
    <t xml:space="preserve">White metal base / white top </t>
  </si>
  <si>
    <t>120x80</t>
  </si>
  <si>
    <t>160x80</t>
  </si>
  <si>
    <t xml:space="preserve"> Diameter 160xH72</t>
  </si>
  <si>
    <t>Blackbase / black top</t>
  </si>
  <si>
    <t xml:space="preserve"> Diameter 90xH72</t>
  </si>
  <si>
    <t>80x40xH120</t>
  </si>
  <si>
    <t>80x40xH197</t>
  </si>
  <si>
    <t>40x58xH51</t>
  </si>
  <si>
    <t>ՆՇՈՒՄՆԵՐ</t>
  </si>
  <si>
    <t>ՏԻՊՈԼՈԳԻԱ</t>
  </si>
  <si>
    <t>Կցադարակ մետաղական</t>
  </si>
  <si>
    <t>Փակ պահարան միջին</t>
  </si>
  <si>
    <t>Բաց պահարան միջին</t>
  </si>
  <si>
    <t>Storage Unit Close H 120</t>
  </si>
  <si>
    <t>Փակ պահարան բարձր</t>
  </si>
  <si>
    <t>TOTAL</t>
  </si>
  <si>
    <t>Հանդիպումների սրահի աթոռ, ստանդարտ</t>
  </si>
  <si>
    <t>Աշխատակիցների գրասենյակային աթոռ անիվներով</t>
  </si>
  <si>
    <t>Գրասենյակային աթոռ հյուրերի համար անշարժ</t>
  </si>
  <si>
    <t>Գրասենյակային սեղան ղեկավարի</t>
  </si>
  <si>
    <t>Քննարկումների կլոր սեղան փոքր</t>
  </si>
  <si>
    <t>Գրասենյակային սեղան 120x80</t>
  </si>
  <si>
    <t>ՀՂՈՒՄՆԵՐ</t>
  </si>
  <si>
    <t>ՔԱՆԱԿ</t>
  </si>
  <si>
    <t>ԵՐԵՍՊԱՏՈՒՄ</t>
  </si>
  <si>
    <t>ՉԱՓԵՐ</t>
  </si>
  <si>
    <t>ՀԱՐԿ</t>
  </si>
  <si>
    <t>ԿԱՀՈՒՅՔ, ԲԼՈԿ B</t>
  </si>
  <si>
    <t>BLOCK</t>
  </si>
  <si>
    <t>B</t>
  </si>
  <si>
    <t>Corridor Armchair</t>
  </si>
  <si>
    <t>Բազկաթոռ, միջանցքի, նարնջագույն</t>
  </si>
  <si>
    <t>OF-203-C</t>
  </si>
  <si>
    <t>Corridor Side Table</t>
  </si>
  <si>
    <t>Միջանցքի սեղանիկ</t>
  </si>
  <si>
    <t>OF-305-T</t>
  </si>
  <si>
    <t xml:space="preserve">ԿԱՀՈՒՅՔ, ԲԼՈԿ A </t>
  </si>
  <si>
    <t>Storage Unit Close H 80</t>
  </si>
  <si>
    <t>Փակ պահարան ցածր</t>
  </si>
  <si>
    <t>80x40xH80</t>
  </si>
  <si>
    <t>Storage Unit Open H 80</t>
  </si>
  <si>
    <t>Բաց պահարան ցածր</t>
  </si>
  <si>
    <t>OF-903-S</t>
  </si>
  <si>
    <t>OF-904-S</t>
  </si>
  <si>
    <t>Executive / CEO Wall Storage Unit</t>
  </si>
  <si>
    <t>Տնօրենի պատի դարակաշար 3 կտորից</t>
  </si>
  <si>
    <t>OF-907-S</t>
  </si>
  <si>
    <t>Rovere carbone</t>
  </si>
  <si>
    <t>180x32x26</t>
  </si>
  <si>
    <t>OF-208-C</t>
  </si>
  <si>
    <t>OF-209-C</t>
  </si>
  <si>
    <t>OF-210-C</t>
  </si>
  <si>
    <t>OF-211-C</t>
  </si>
  <si>
    <t>Executive / CEO Office Desk Chair Guest</t>
  </si>
  <si>
    <t>Տնօրենի սենյակի հյուրի աթոռ</t>
  </si>
  <si>
    <t>Executive / CEO Office Desk Chair Operative</t>
  </si>
  <si>
    <t>Տնօրենի աթոռ</t>
  </si>
  <si>
    <t>Executive / CEO Office Desk Chair Meeting</t>
  </si>
  <si>
    <t>Տնօրենի սենյակի քննարկումների աթոռ</t>
  </si>
  <si>
    <t>Executive / CEO Office Armchair Living</t>
  </si>
  <si>
    <t>Տնօրենի սենյակի բազկաթոռ</t>
  </si>
  <si>
    <t>OF-308-T</t>
  </si>
  <si>
    <t>OF-309-T</t>
  </si>
  <si>
    <t>OF-310-T</t>
  </si>
  <si>
    <t>Bronze glass</t>
  </si>
  <si>
    <t>Executive Office Main Desk</t>
  </si>
  <si>
    <t>Rovere spazzolato carbone</t>
  </si>
  <si>
    <t>210x127xh75</t>
  </si>
  <si>
    <t>Executive / CEO Office Side Table Living</t>
  </si>
  <si>
    <t>Տնօրենի սենյակի սուրճի սեղանիկ</t>
  </si>
  <si>
    <t>Stone</t>
  </si>
  <si>
    <t>Diameter 45xH51</t>
  </si>
  <si>
    <t xml:space="preserve"> Diameter 100xH72</t>
  </si>
  <si>
    <t>Գրասենյակային սեղան 160x80</t>
  </si>
  <si>
    <t>Փայտ</t>
  </si>
  <si>
    <t>Հանդիպումների սենյակի սեղան, կլոր /6 տեղանոց/</t>
  </si>
  <si>
    <t>Executive / CEO Office Meeting Table 100</t>
  </si>
  <si>
    <t>ALL</t>
  </si>
  <si>
    <t>տեսքը համապատասխանեցնել ցանկում եղած մյուս բրենդներին ըստ ծագման երկրի և տեսքի</t>
  </si>
  <si>
    <t>OF-905-S</t>
  </si>
  <si>
    <t>Կողադիր դարակ</t>
  </si>
  <si>
    <t>custom</t>
  </si>
  <si>
    <t>Desk End Operative Shelf</t>
  </si>
  <si>
    <t>OF-90-H</t>
  </si>
  <si>
    <t>Office Hanger</t>
  </si>
  <si>
    <t>https://www.dellarovereoffice.com/es/sedute-operative_2#gallery-2</t>
  </si>
  <si>
    <t>https://www.dellachiara.it/shop/sedute/dafne-seduta-riunione-ospiti/#group-14</t>
  </si>
  <si>
    <t>https://www.dellarovereoffice.com/es/sedute-operative_2#gallery-4</t>
  </si>
  <si>
    <t>https://www.ltform.it/prodotti/seating/divani-sedute-attesa-seating/jupe-seduta-attesa-seating.html</t>
  </si>
  <si>
    <t>https://www.dellarovereoffice.com/it/scrivanie/operativi/legodesk#gallery-5</t>
  </si>
  <si>
    <t>https://www.dellarovereoffice.com/it/scrivanie/operativi/legodesk#gallery-6</t>
  </si>
  <si>
    <t>https://www.dellarovereoffice.com/it/scrivanie/operativi/legodesk#gallery-7</t>
  </si>
  <si>
    <t>https://www.bonaldo.com/it/prodotto/newton-newton-low</t>
  </si>
  <si>
    <t>https://www.bonaldo.com/it/prodotto/olos-office</t>
  </si>
  <si>
    <t>https://www.minotti.com/it/fynn</t>
  </si>
  <si>
    <t>Օֆիսային կախիչ</t>
  </si>
  <si>
    <t>OF-219-C</t>
  </si>
  <si>
    <t>Chiar round table_Square</t>
  </si>
  <si>
    <t>Հրապարակի աթոռ, դեղին</t>
  </si>
  <si>
    <t>Yellow Metal structure with cushion</t>
  </si>
  <si>
    <t>60x55xh46</t>
  </si>
  <si>
    <t>https://www.pedrali.com/it-it/prodotti/sedie-design/nolita-3651</t>
  </si>
  <si>
    <t>MDF Black V. noir 2100 sable</t>
  </si>
  <si>
    <t xml:space="preserve"> Diameter 45xH58</t>
  </si>
  <si>
    <t>Grey Beige/Բեժ-մոխրագույն</t>
  </si>
  <si>
    <t>https://www.arper.com/it_IT/7201-20article-207201.html</t>
  </si>
  <si>
    <t>https://www.bonaldo.com/it/prodotto/flatiron-table</t>
  </si>
  <si>
    <t>Տնօրենի աշխատասեղան 210</t>
  </si>
  <si>
    <t>https://www.minotti.com/en/richer#</t>
  </si>
  <si>
    <t>Տնօրենի սենյակի քննարկումների կլոր սեղան 100</t>
  </si>
  <si>
    <t>https://www.fiamitalia.it/en/prodotti/luxor/</t>
  </si>
  <si>
    <t>տեսքը առկա է Ծովակալ Իսակովի 22/1 հասցեում</t>
  </si>
  <si>
    <t>Metal black structure / orange fabric</t>
  </si>
  <si>
    <t>H165</t>
  </si>
  <si>
    <t>Մետաղական ոտք</t>
  </si>
  <si>
    <t>Bronze metal structure / L54 Capri leather</t>
  </si>
  <si>
    <t>Bronze metal structure with wheels / L54 Capri leather</t>
  </si>
  <si>
    <t>Bronze metal structure / 9B02 Azimut fabric / Frassino carbone back structure</t>
  </si>
  <si>
    <t>Liquirizia ash structure / black leather seat</t>
  </si>
  <si>
    <t>OF-320-T</t>
  </si>
  <si>
    <t>Round Table_square</t>
  </si>
  <si>
    <t>Հրապարակի կլոր սեղան, դեղին</t>
  </si>
  <si>
    <t xml:space="preserve"> Diameter 70xH72</t>
  </si>
  <si>
    <t>https://www.pedrali.com/it-it/prodotti/tavoli-a-base-centrale/nolita-5454</t>
  </si>
  <si>
    <t>Քննարկումների կլոր սեղան փոքր /4 տեղ/</t>
  </si>
  <si>
    <t>https://www.dellachiara.it/shop/arredi/scrivanie-tavoli-riunione/xt-tavolo-riunione/</t>
  </si>
  <si>
    <t>https://www.dellarovereoffice.com/it/scrivanie/operativi/legodesk</t>
  </si>
  <si>
    <t>https://www.pedrali.com/it-it/prodotti/tavoli-a-base-centrale/ikon-869</t>
  </si>
  <si>
    <t>Նարնջագույն կտոր, սև մետաղական կմախք</t>
  </si>
  <si>
    <t>Ալյումինե կմախք, սև կտոր</t>
  </si>
  <si>
    <t>Black/ սև</t>
  </si>
  <si>
    <t>Սպիտակ մետաղական ոտքեր, սպիտակ տոպ</t>
  </si>
  <si>
    <t>Սև տոպ, սև ոտքեր</t>
  </si>
  <si>
    <t>Դեղին մետաղական</t>
  </si>
  <si>
    <t>Grey Beige/ բեժ-մոխրագույն</t>
  </si>
  <si>
    <t xml:space="preserve">Սպիտակ, ալյումինե բռնակով </t>
  </si>
  <si>
    <r>
      <rPr>
        <b/>
        <sz val="10"/>
        <color rgb="FFFF0000"/>
        <rFont val="Helvetica"/>
      </rPr>
      <t>*</t>
    </r>
    <r>
      <rPr>
        <b/>
        <sz val="10"/>
        <color theme="1"/>
        <rFont val="Helvetica"/>
      </rPr>
      <t>Ներառյալ ամբողջ կահույքի տեղադրումը</t>
    </r>
  </si>
  <si>
    <t>ACBA HEADQUARTER</t>
  </si>
  <si>
    <t>ԿԱՀՈՒՅՔ, ԲԼՈԿ B - C / IT</t>
  </si>
  <si>
    <t>OF-306-T</t>
  </si>
  <si>
    <t>Հանդիպումների սեղան, քառակուսի (10 տեղ)</t>
  </si>
  <si>
    <t>210x210</t>
  </si>
  <si>
    <t>https://www.unifor.it/it/arredamento-ufficio/naos-system-1</t>
  </si>
  <si>
    <t>F -1</t>
  </si>
  <si>
    <t>OF-315-T</t>
  </si>
  <si>
    <t>Հանդիպումների սենյակի մեծ սեղան (24 տեղ)</t>
  </si>
  <si>
    <t>240x600</t>
  </si>
  <si>
    <t>https://www.unifor.it/it/arredamento-ufficio/element-03-0</t>
  </si>
  <si>
    <t>OF-701-L</t>
  </si>
  <si>
    <t>Ջահ, հանդիպումների սենյակի</t>
  </si>
  <si>
    <t>https://vibia.com/it/int/collezioni/lampade-sospese-array-sospensione</t>
  </si>
  <si>
    <t>OF-207-C</t>
  </si>
  <si>
    <t>Հանդիպումների սրահի աթոռ, բաց մոխրագույն</t>
  </si>
  <si>
    <t>Բաց մոխրագույն կտոր, սև մետաղական կմախք</t>
  </si>
  <si>
    <t>https://www.pedrali.com/it-it/prodotti/sedie-design/laja-2-887-2</t>
  </si>
  <si>
    <t>Միավոր գին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</si>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</sst>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8" x14ac:knownFonts="1">
    <font>
      <sz val="12"/>
      <color theme="1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Helvetica"/>
    </font>
    <font>
      <sz val="24"/>
      <color theme="3" tint="0.24994659260841701"/>
      <name val="Calibri"/>
      <family val="2"/>
      <scheme val="minor"/>
    </font>
    <font>
      <b/>
      <sz val="16"/>
      <color theme="1"/>
      <name val="Helvetica"/>
    </font>
    <font>
      <sz val="9"/>
      <color theme="1"/>
      <name val="Helvetica"/>
    </font>
    <font>
      <sz val="9"/>
      <color rgb="FF000000"/>
      <name val="Helvetica"/>
    </font>
    <font>
      <b/>
      <sz val="9"/>
      <color theme="1"/>
      <name val="Helvetica"/>
    </font>
    <font>
      <b/>
      <sz val="11"/>
      <color theme="1"/>
      <name val="Helvetica"/>
    </font>
    <font>
      <sz val="11"/>
      <color rgb="FF000000"/>
      <name val="Helvetica"/>
    </font>
    <font>
      <sz val="11"/>
      <color theme="1"/>
      <name val="Helvetica"/>
    </font>
    <font>
      <sz val="10"/>
      <color theme="1"/>
      <name val="Helvetica"/>
    </font>
    <font>
      <b/>
      <sz val="9"/>
      <name val="Century Gothic"/>
      <family val="2"/>
    </font>
    <font>
      <sz val="8"/>
      <name val="Calibri"/>
      <family val="2"/>
      <scheme val="minor"/>
    </font>
    <font>
      <b/>
      <sz val="10"/>
      <color rgb="FFFF0000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0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6" fillId="0" borderId="0">
      <alignment horizontal="left" vertical="top"/>
    </xf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15" fontId="15" fillId="0" borderId="8" xfId="0" applyNumberFormat="1" applyFont="1" applyBorder="1" applyAlignment="1">
      <alignment horizontal="left"/>
    </xf>
    <xf numFmtId="15" fontId="15" fillId="0" borderId="8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3" fillId="0" borderId="0" xfId="0" applyFont="1"/>
    <xf numFmtId="0" fontId="9" fillId="0" borderId="5" xfId="708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5" fontId="15" fillId="0" borderId="1" xfId="0" applyNumberFormat="1" applyFont="1" applyBorder="1" applyAlignment="1">
      <alignment horizontal="left"/>
    </xf>
    <xf numFmtId="15" fontId="10" fillId="0" borderId="1" xfId="0" applyNumberFormat="1" applyFont="1" applyBorder="1" applyAlignment="1">
      <alignment horizontal="left" vertical="center" wrapText="1"/>
    </xf>
    <xf numFmtId="15" fontId="10" fillId="0" borderId="11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5" fontId="15" fillId="0" borderId="12" xfId="0" applyNumberFormat="1" applyFont="1" applyBorder="1" applyAlignment="1">
      <alignment horizontal="left"/>
    </xf>
    <xf numFmtId="0" fontId="5" fillId="0" borderId="0" xfId="0" applyFont="1" applyAlignment="1">
      <alignment vertical="center"/>
    </xf>
    <xf numFmtId="15" fontId="15" fillId="0" borderId="13" xfId="0" applyNumberFormat="1" applyFont="1" applyBorder="1" applyAlignment="1">
      <alignment horizontal="left" vertical="center"/>
    </xf>
    <xf numFmtId="15" fontId="15" fillId="0" borderId="9" xfId="0" applyNumberFormat="1" applyFont="1" applyBorder="1" applyAlignment="1">
      <alignment horizontal="left" vertical="center"/>
    </xf>
    <xf numFmtId="15" fontId="15" fillId="0" borderId="13" xfId="0" applyNumberFormat="1" applyFont="1" applyBorder="1" applyAlignment="1">
      <alignment horizontal="left"/>
    </xf>
    <xf numFmtId="15" fontId="15" fillId="0" borderId="10" xfId="0" applyNumberFormat="1" applyFont="1" applyBorder="1" applyAlignment="1">
      <alignment horizontal="left" vertical="center"/>
    </xf>
    <xf numFmtId="15" fontId="15" fillId="0" borderId="9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15" fontId="10" fillId="0" borderId="4" xfId="0" applyNumberFormat="1" applyFont="1" applyBorder="1" applyAlignment="1">
      <alignment horizontal="left" vertical="center" wrapText="1"/>
    </xf>
    <xf numFmtId="15" fontId="1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15" fontId="15" fillId="0" borderId="1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5" fontId="15" fillId="4" borderId="8" xfId="0" applyNumberFormat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5" xfId="708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708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7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8" builtinId="8"/>
    <cellStyle name="Normal" xfId="0" builtinId="0"/>
    <cellStyle name="Totali" xfId="707" xr:uid="{00000000-0005-0000-0000-0000C3020000}"/>
  </cellStyles>
  <dxfs count="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7"/>
  <colors>
    <mruColors>
      <color rgb="FFFF7D7D"/>
      <color rgb="FFFF6D75"/>
      <color rgb="FFFF5340"/>
      <color rgb="FFCA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90F846-5F88-4190-B134-33F70750868F}" name="Tabella52325123" displayName="Tabella52325123" ref="A3:J29" totalsRowCount="1" headerRowDxfId="51" dataDxfId="49" totalsRowDxfId="47" headerRowBorderDxfId="50" tableBorderDxfId="48">
  <autoFilter ref="A3:J28" xr:uid="{00000000-0009-0000-0100-000002000000}"/>
  <tableColumns count="10">
    <tableColumn id="1" xr3:uid="{FB13451E-27E5-4749-8174-91DB455E0A80}" name="FF&amp;E CODE" totalsRowLabel="TOTAL" dataDxfId="46" totalsRowDxfId="45"/>
    <tableColumn id="2" xr3:uid="{BC50F210-FA36-445B-B998-0B6A4F49D8AC}" name="ՀԱՐԿ" dataDxfId="44" totalsRowDxfId="43"/>
    <tableColumn id="5" xr3:uid="{6216733A-2BCC-4DB4-8505-89C86896D07F}" name="TIPOLOGIA" dataDxfId="42" totalsRowDxfId="41"/>
    <tableColumn id="6" xr3:uid="{51A1E0E6-6ADA-401B-A3A0-C0C1EBAD48CF}" name="ՏԻՊՈԼՈԳԻԱ" dataDxfId="40" totalsRowDxfId="39"/>
    <tableColumn id="3" xr3:uid="{837CA992-1479-4439-A5D2-636EF9314C15}" name="ՔԱՆԱԿ" totalsRowFunction="sum" dataDxfId="38" totalsRowDxfId="37"/>
    <tableColumn id="9" xr3:uid="{CA9A82F5-0B82-4AB5-9009-D3EB33EB139C}" name="ԵՐԵՍՊԱՏՈՒՄ" dataDxfId="36" totalsRowDxfId="35"/>
    <tableColumn id="12" xr3:uid="{758CB8AC-282C-40D5-A169-54EF38FC7BA3}" name="ՉԱՓԵՐ" dataDxfId="34" totalsRowDxfId="33"/>
    <tableColumn id="4" xr3:uid="{187BA0B8-A795-48D8-B8B2-BA6F2CFA601F}" name="ՀՂՈՒՄՆԵՐ" dataDxfId="32" totalsRowDxfId="31"/>
    <tableColumn id="7" xr3:uid="{B262B677-80A1-4047-AD56-488A50ACFAF3}" name="Միավոր գին" dataDxfId="30" totalsRowDxfId="29"/>
    <tableColumn id="8" xr3:uid="{F96D162F-27E4-458A-904B-592A4073CE84}" name="Ընդամենը" totalsRowFunction="sum" dataDxfId="28" totalsRowDxfId="27">
      <calculatedColumnFormula>Tabella52325123[[#This Row],[ՔԱՆԱԿ]]*Tabella52325123[[#This Row],[Միավոր գին]]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261563-B0FA-4ECC-8089-60BC5BD5F85D}" name="Tabella52325122" displayName="Tabella52325122" ref="A3:K19" totalsRowCount="1" headerRowDxfId="26" dataDxfId="24" totalsRowDxfId="22" headerRowBorderDxfId="25" tableBorderDxfId="23">
  <autoFilter ref="A3:K18" xr:uid="{00000000-0009-0000-0100-000002000000}"/>
  <tableColumns count="11">
    <tableColumn id="1" xr3:uid="{5534C857-DD37-4676-87EC-506F5087C38B}" name="FF&amp;E CODE" totalsRowLabel="TOTAL" dataDxfId="21" totalsRowDxfId="20"/>
    <tableColumn id="2" xr3:uid="{8C500110-DED2-48A1-96F4-283D97ED3338}" name="ՀԱՐԿ" dataDxfId="19" totalsRowDxfId="18"/>
    <tableColumn id="3" xr3:uid="{10A5934C-CD98-4D3D-919A-326BE0FE8B39}" name="BLOCK" dataDxfId="17" totalsRowDxfId="16"/>
    <tableColumn id="5" xr3:uid="{59FF0CD2-BF74-46FB-8B1C-7CFC3C7B2151}" name="TIPOLOGIA" dataDxfId="15" totalsRowDxfId="14"/>
    <tableColumn id="6" xr3:uid="{B6CBF708-DFF3-41D4-A06F-70502DB84CA7}" name="ՏԻՊՈԼՈԳԻԱ" dataDxfId="13" totalsRowDxfId="12"/>
    <tableColumn id="8" xr3:uid="{6A538510-9C18-44DC-8F15-0765DF30E8FB}" name="ՔԱՆԱԿ" totalsRowFunction="sum" dataDxfId="11" totalsRowDxfId="10"/>
    <tableColumn id="9" xr3:uid="{EDBBC789-7A09-417F-8506-6A871A3EF7C6}" name="ԵՐԵՍՊԱՏՈՒՄ" dataDxfId="9" totalsRowDxfId="8"/>
    <tableColumn id="12" xr3:uid="{42230235-02BF-4561-8A52-D085290FB7CD}" name="ՉԱՓԵՐ" dataDxfId="7" totalsRowDxfId="6"/>
    <tableColumn id="4" xr3:uid="{6F7FB07D-8957-424A-A3AA-4F7867F88590}" name="ՆՇՈՒՄՆԵՐ" dataDxfId="5" totalsRowDxfId="4"/>
    <tableColumn id="7" xr3:uid="{F2B269B4-5D31-4EE0-A31D-B5365974CFF2}" name="Միավոր գին" dataDxfId="3" totalsRowDxfId="2"/>
    <tableColumn id="10" xr3:uid="{F6DAC5D9-0241-40FB-9D52-BE8ED657D433}" name="Ընդամենը" totalsRowFunction="sum" dataDxfId="1" totalsRowDxfId="0">
      <calculatedColumnFormula>Tabella52325122[[#This Row],[ՔԱՆԱԿ]]*Tabella52325122[[#This Row],[Միավոր գին]]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B460EA-8481-493C-AC66-A80A8D499149}" name="Tabella523251234" displayName="Tabella523251234" ref="A3:J17" totalsRowCount="1" headerRowDxfId="76" dataDxfId="74" totalsRowDxfId="72" headerRowBorderDxfId="75" tableBorderDxfId="73">
  <autoFilter ref="A3:J16" xr:uid="{4CB460EA-8481-493C-AC66-A80A8D499149}"/>
  <tableColumns count="10">
    <tableColumn id="1" xr3:uid="{D65A4FCD-BA18-4F16-A570-14DD86B9A5F8}" name="FF&amp;E CODE" totalsRowLabel="TOTAL" dataDxfId="71" totalsRowDxfId="70"/>
    <tableColumn id="2" xr3:uid="{E28FC850-FE06-4B1F-81B5-8EA9301F3B32}" name="ՀԱՐԿ" dataDxfId="69" totalsRowDxfId="68"/>
    <tableColumn id="5" xr3:uid="{CA26E04E-6B40-45E1-ACA1-C716FB5F9C59}" name="TIPOLOGIA" dataDxfId="67" totalsRowDxfId="66"/>
    <tableColumn id="6" xr3:uid="{FBF7B839-CBAE-4E50-9FE8-29FEBA8065DE}" name="ՏԻՊՈԼՈԳԻԱ" dataDxfId="65" totalsRowDxfId="64"/>
    <tableColumn id="3" xr3:uid="{939CA3BA-F989-4691-B1E2-480B911DA56F}" name="ՔԱՆԱԿ" totalsRowFunction="sum" dataDxfId="63" totalsRowDxfId="62"/>
    <tableColumn id="9" xr3:uid="{E957BC76-9256-46F1-8FEB-75499F7D5949}" name="ԵՐԵՍՊԱՏՈՒՄ" dataDxfId="61" totalsRowDxfId="60"/>
    <tableColumn id="12" xr3:uid="{FF0DCE11-4C41-4991-97CB-81188E40312C}" name="ՉԱՓԵՐ" dataDxfId="59" totalsRowDxfId="58"/>
    <tableColumn id="4" xr3:uid="{F9368B5F-A19E-469B-8770-C8528CC161A5}" name="ՀՂՈՒՄՆԵՐ" dataDxfId="57" totalsRowDxfId="56"/>
    <tableColumn id="7" xr3:uid="{4B65650A-89E7-4A9C-9CED-9C1DAD2B4A9B}" name="Միավոր գին" dataDxfId="55" totalsRowDxfId="54"/>
    <tableColumn id="8" xr3:uid="{A538F94E-1CE0-4F77-805C-51CDE16ED957}" name="Ընդամենը" totalsRowFunction="sum" dataDxfId="53" totalsRowDxfId="52">
      <calculatedColumnFormula>Tabella523251234[[#This Row],[ՔԱՆԱԿ]]*Tabella523251234[[#This Row],[Միավոր գին]]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naldo.com/it/prodotto/newton-newton-low" TargetMode="External"/><Relationship Id="rId13" Type="http://schemas.openxmlformats.org/officeDocument/2006/relationships/hyperlink" Target="https://www.minotti.com/en/richer" TargetMode="External"/><Relationship Id="rId18" Type="http://schemas.openxmlformats.org/officeDocument/2006/relationships/hyperlink" Target="https://www.dellarovereoffice.com/it/scrivanie/operativi/legodesk" TargetMode="External"/><Relationship Id="rId3" Type="http://schemas.openxmlformats.org/officeDocument/2006/relationships/hyperlink" Target="https://www.dellarovereoffice.com/es/sedute-operative_2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bonaldo.com/it/prodotto/olos-office" TargetMode="External"/><Relationship Id="rId12" Type="http://schemas.openxmlformats.org/officeDocument/2006/relationships/hyperlink" Target="https://www.bonaldo.com/it/prodotto/flatiron-table" TargetMode="External"/><Relationship Id="rId17" Type="http://schemas.openxmlformats.org/officeDocument/2006/relationships/hyperlink" Target="https://www.dellarovereoffice.com/it/scrivanie/operativi/legodesk" TargetMode="External"/><Relationship Id="rId2" Type="http://schemas.openxmlformats.org/officeDocument/2006/relationships/hyperlink" Target="https://www.dellachiara.it/shop/sedute/dafne-seduta-riunione-ospiti/" TargetMode="External"/><Relationship Id="rId16" Type="http://schemas.openxmlformats.org/officeDocument/2006/relationships/hyperlink" Target="https://www.dellarovereoffice.com/it/scrivanie/operativi/legodesk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dellarovereoffice.com/es/sedute-operative_2" TargetMode="External"/><Relationship Id="rId6" Type="http://schemas.openxmlformats.org/officeDocument/2006/relationships/hyperlink" Target="https://www.dellarovereoffice.com/it/scrivanie/operativi/legodesk" TargetMode="External"/><Relationship Id="rId11" Type="http://schemas.openxmlformats.org/officeDocument/2006/relationships/hyperlink" Target="https://www.arper.com/it_IT/7201-20article-207201.html" TargetMode="External"/><Relationship Id="rId5" Type="http://schemas.openxmlformats.org/officeDocument/2006/relationships/hyperlink" Target="https://www.dellarovereoffice.com/it/scrivanie/operativi/legodesk" TargetMode="External"/><Relationship Id="rId15" Type="http://schemas.openxmlformats.org/officeDocument/2006/relationships/hyperlink" Target="https://www.dellarovereoffice.com/it/scrivanie/operativi/legodesk" TargetMode="External"/><Relationship Id="rId10" Type="http://schemas.openxmlformats.org/officeDocument/2006/relationships/hyperlink" Target="https://www.minotti.com/it/fynn" TargetMode="External"/><Relationship Id="rId19" Type="http://schemas.openxmlformats.org/officeDocument/2006/relationships/hyperlink" Target="https://www.dellarovereoffice.com/it/scrivanie/operativi/legodesk" TargetMode="External"/><Relationship Id="rId4" Type="http://schemas.openxmlformats.org/officeDocument/2006/relationships/hyperlink" Target="https://www.ltform.it/prodotti/seating/divani-sedute-attesa-seating/jupe-seduta-attesa-seating.html" TargetMode="External"/><Relationship Id="rId9" Type="http://schemas.openxmlformats.org/officeDocument/2006/relationships/hyperlink" Target="https://www.bonaldo.com/it/prodotto/newton-newton-low" TargetMode="External"/><Relationship Id="rId14" Type="http://schemas.openxmlformats.org/officeDocument/2006/relationships/hyperlink" Target="https://www.dellarovereoffice.com/it/scrivanie/operativi/legodes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llarovereoffice.com/it/scrivanie/operativi/legodesk" TargetMode="External"/><Relationship Id="rId13" Type="http://schemas.openxmlformats.org/officeDocument/2006/relationships/hyperlink" Target="https://www.dellarovereoffice.com/it/scrivanie/operativi/legodesk" TargetMode="External"/><Relationship Id="rId3" Type="http://schemas.openxmlformats.org/officeDocument/2006/relationships/hyperlink" Target="https://www.dellarovereoffice.com/es/sedute-operative_2" TargetMode="External"/><Relationship Id="rId7" Type="http://schemas.openxmlformats.org/officeDocument/2006/relationships/hyperlink" Target="https://www.dellarovereoffice.com/it/scrivanie/operativi/legodesk" TargetMode="External"/><Relationship Id="rId12" Type="http://schemas.openxmlformats.org/officeDocument/2006/relationships/hyperlink" Target="https://www.dellarovereoffice.com/it/scrivanie/operativi/legodesk" TargetMode="External"/><Relationship Id="rId2" Type="http://schemas.openxmlformats.org/officeDocument/2006/relationships/hyperlink" Target="https://www.dellachiara.it/shop/sedute/dafne-seduta-riunione-ospiti/" TargetMode="External"/><Relationship Id="rId1" Type="http://schemas.openxmlformats.org/officeDocument/2006/relationships/hyperlink" Target="https://www.dellarovereoffice.com/es/sedute-operative_2" TargetMode="External"/><Relationship Id="rId6" Type="http://schemas.openxmlformats.org/officeDocument/2006/relationships/hyperlink" Target="https://www.pedrali.com/it-it/prodotti/tavoli-a-base-centrale/ikon-869" TargetMode="External"/><Relationship Id="rId11" Type="http://schemas.openxmlformats.org/officeDocument/2006/relationships/hyperlink" Target="https://www.dellarovereoffice.com/it/scrivanie/operativi/legodesk" TargetMode="External"/><Relationship Id="rId5" Type="http://schemas.openxmlformats.org/officeDocument/2006/relationships/hyperlink" Target="https://www.dellachiara.it/shop/arredi/scrivanie-tavoli-riunione/xt-tavolo-riunione/" TargetMode="External"/><Relationship Id="rId15" Type="http://schemas.openxmlformats.org/officeDocument/2006/relationships/table" Target="../tables/table2.xml"/><Relationship Id="rId10" Type="http://schemas.openxmlformats.org/officeDocument/2006/relationships/hyperlink" Target="https://www.dellarovereoffice.com/it/scrivanie/operativi/legodesk" TargetMode="External"/><Relationship Id="rId4" Type="http://schemas.openxmlformats.org/officeDocument/2006/relationships/hyperlink" Target="https://www.dellarovereoffice.com/it/scrivanie/operativi/legodesk" TargetMode="External"/><Relationship Id="rId9" Type="http://schemas.openxmlformats.org/officeDocument/2006/relationships/hyperlink" Target="https://www.dellarovereoffice.com/it/scrivanie/operativi/legodesk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for.it/it/arredamento-ufficio/element-03-0" TargetMode="External"/><Relationship Id="rId3" Type="http://schemas.openxmlformats.org/officeDocument/2006/relationships/hyperlink" Target="https://www.dellarovereoffice.com/es/sedute-operative_2" TargetMode="External"/><Relationship Id="rId7" Type="http://schemas.openxmlformats.org/officeDocument/2006/relationships/hyperlink" Target="https://www.dellachiara.it/shop/arredi/scrivanie-tavoli-riunione/xt-tavolo-riunione/" TargetMode="External"/><Relationship Id="rId2" Type="http://schemas.openxmlformats.org/officeDocument/2006/relationships/hyperlink" Target="https://www.dellachiara.it/shop/sedute/dafne-seduta-riunione-ospiti/" TargetMode="External"/><Relationship Id="rId1" Type="http://schemas.openxmlformats.org/officeDocument/2006/relationships/hyperlink" Target="https://www.dellarovereoffice.com/es/sedute-operative_2" TargetMode="External"/><Relationship Id="rId6" Type="http://schemas.openxmlformats.org/officeDocument/2006/relationships/hyperlink" Target="https://www.dellarovereoffice.com/it/scrivanie/operativi/legodesk" TargetMode="External"/><Relationship Id="rId11" Type="http://schemas.openxmlformats.org/officeDocument/2006/relationships/table" Target="../tables/table3.xml"/><Relationship Id="rId5" Type="http://schemas.openxmlformats.org/officeDocument/2006/relationships/hyperlink" Target="https://www.dellarovereoffice.com/it/scrivanie/operativi/legodesk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dellarovereoffice.com/it/scrivanie/operativi/legodesk" TargetMode="External"/><Relationship Id="rId9" Type="http://schemas.openxmlformats.org/officeDocument/2006/relationships/hyperlink" Target="https://www.pedrali.com/it-it/prodotti/sedie-design/laja-2-88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6C28-47BA-447C-B8A4-27F3C37AA8D7}">
  <sheetPr>
    <tabColor rgb="FF7030A0"/>
    <pageSetUpPr fitToPage="1"/>
  </sheetPr>
  <dimension ref="A1:J31"/>
  <sheetViews>
    <sheetView zoomScale="80" zoomScaleNormal="80" zoomScaleSheetLayoutView="85" zoomScalePageLayoutView="75" workbookViewId="0">
      <pane ySplit="3" topLeftCell="A4" activePane="bottomLeft" state="frozen"/>
      <selection activeCell="F6" sqref="F6"/>
      <selection pane="bottomLeft" activeCell="I25" sqref="I25"/>
    </sheetView>
  </sheetViews>
  <sheetFormatPr defaultColWidth="11" defaultRowHeight="15.9" x14ac:dyDescent="0.45"/>
  <cols>
    <col min="1" max="1" width="11.640625" style="1" customWidth="1"/>
    <col min="2" max="2" width="10" style="1" bestFit="1" customWidth="1"/>
    <col min="3" max="3" width="40.2109375" style="1" customWidth="1"/>
    <col min="4" max="4" width="38.35546875" style="1" customWidth="1"/>
    <col min="5" max="5" width="19.85546875" style="2" customWidth="1"/>
    <col min="6" max="6" width="36.2109375" style="2" customWidth="1"/>
    <col min="7" max="7" width="18.5" style="2" customWidth="1"/>
    <col min="8" max="8" width="48.140625" customWidth="1"/>
    <col min="9" max="9" width="13.2109375" customWidth="1"/>
  </cols>
  <sheetData>
    <row r="1" spans="1:10" ht="21" customHeight="1" x14ac:dyDescent="0.45">
      <c r="A1" s="55" t="s">
        <v>164</v>
      </c>
      <c r="B1" s="56"/>
      <c r="C1" s="56"/>
      <c r="D1" s="56"/>
      <c r="E1" s="56"/>
      <c r="F1" s="56"/>
      <c r="G1" s="56"/>
      <c r="H1" s="56"/>
    </row>
    <row r="2" spans="1:10" ht="48.75" customHeight="1" x14ac:dyDescent="0.45">
      <c r="A2" s="57" t="s">
        <v>63</v>
      </c>
      <c r="B2" s="58"/>
      <c r="C2" s="58"/>
      <c r="D2" s="58"/>
      <c r="E2" s="58"/>
      <c r="F2" s="58"/>
      <c r="G2" s="58"/>
      <c r="H2" s="58"/>
    </row>
    <row r="3" spans="1:10" s="6" customFormat="1" ht="21.45" customHeight="1" x14ac:dyDescent="0.3">
      <c r="A3" s="4" t="s">
        <v>1</v>
      </c>
      <c r="B3" s="5" t="s">
        <v>53</v>
      </c>
      <c r="C3" s="5" t="s">
        <v>0</v>
      </c>
      <c r="D3" s="5" t="s">
        <v>36</v>
      </c>
      <c r="E3" s="5" t="s">
        <v>50</v>
      </c>
      <c r="F3" s="14" t="s">
        <v>51</v>
      </c>
      <c r="G3" s="5" t="s">
        <v>52</v>
      </c>
      <c r="H3" s="5" t="s">
        <v>49</v>
      </c>
      <c r="I3" s="5" t="s">
        <v>182</v>
      </c>
      <c r="J3" s="5" t="s">
        <v>183</v>
      </c>
    </row>
    <row r="4" spans="1:10" s="6" customFormat="1" ht="33.75" customHeight="1" x14ac:dyDescent="0.3">
      <c r="A4" s="36" t="s">
        <v>110</v>
      </c>
      <c r="B4" s="8" t="s">
        <v>104</v>
      </c>
      <c r="C4" s="35" t="s">
        <v>111</v>
      </c>
      <c r="D4" s="8" t="s">
        <v>122</v>
      </c>
      <c r="E4" s="7">
        <v>91</v>
      </c>
      <c r="F4" s="22" t="s">
        <v>141</v>
      </c>
      <c r="G4" s="3" t="s">
        <v>140</v>
      </c>
      <c r="H4" s="21" t="s">
        <v>105</v>
      </c>
      <c r="I4" s="51"/>
      <c r="J4" s="51">
        <f>Tabella52325123[[#This Row],[ՔԱՆԱԿ]]*Tabella52325123[[#This Row],[Միավոր գին]]</f>
        <v>0</v>
      </c>
    </row>
    <row r="5" spans="1:10" ht="27.75" customHeight="1" x14ac:dyDescent="0.45">
      <c r="A5" s="32" t="s">
        <v>2</v>
      </c>
      <c r="B5" s="8" t="s">
        <v>104</v>
      </c>
      <c r="C5" s="33" t="s">
        <v>5</v>
      </c>
      <c r="D5" s="8" t="s">
        <v>44</v>
      </c>
      <c r="E5" s="7">
        <v>69</v>
      </c>
      <c r="F5" s="7" t="s">
        <v>157</v>
      </c>
      <c r="G5" s="3"/>
      <c r="H5" s="22" t="s">
        <v>112</v>
      </c>
      <c r="I5" s="51"/>
      <c r="J5" s="51">
        <f>Tabella52325123[[#This Row],[ՔԱՆԱԿ]]*Tabella52325123[[#This Row],[Միավոր գին]]</f>
        <v>0</v>
      </c>
    </row>
    <row r="6" spans="1:10" ht="23.15" x14ac:dyDescent="0.45">
      <c r="A6" s="32" t="s">
        <v>3</v>
      </c>
      <c r="B6" s="8" t="s">
        <v>104</v>
      </c>
      <c r="C6" s="34" t="s">
        <v>6</v>
      </c>
      <c r="D6" s="8" t="s">
        <v>43</v>
      </c>
      <c r="E6" s="7">
        <v>19</v>
      </c>
      <c r="F6" s="7" t="s">
        <v>24</v>
      </c>
      <c r="G6" s="3"/>
      <c r="H6" s="22" t="s">
        <v>113</v>
      </c>
      <c r="I6" s="51"/>
      <c r="J6" s="51">
        <f>Tabella52325123[[#This Row],[ՔԱՆԱԿ]]*Tabella52325123[[#This Row],[Միավոր գին]]</f>
        <v>0</v>
      </c>
    </row>
    <row r="7" spans="1:10" ht="24" customHeight="1" x14ac:dyDescent="0.45">
      <c r="A7" s="30" t="s">
        <v>4</v>
      </c>
      <c r="B7" s="8" t="s">
        <v>104</v>
      </c>
      <c r="C7" s="31" t="s">
        <v>7</v>
      </c>
      <c r="D7" s="8" t="s">
        <v>45</v>
      </c>
      <c r="E7" s="7">
        <v>10</v>
      </c>
      <c r="F7" s="7" t="s">
        <v>25</v>
      </c>
      <c r="G7" s="3"/>
      <c r="H7" s="22" t="s">
        <v>114</v>
      </c>
      <c r="I7" s="51"/>
      <c r="J7" s="51">
        <f>Tabella52325123[[#This Row],[ՔԱՆԱԿ]]*Tabella52325123[[#This Row],[Միավոր գին]]</f>
        <v>0</v>
      </c>
    </row>
    <row r="8" spans="1:10" ht="24" customHeight="1" x14ac:dyDescent="0.45">
      <c r="A8" s="32" t="s">
        <v>59</v>
      </c>
      <c r="B8" s="8" t="s">
        <v>104</v>
      </c>
      <c r="C8" s="31" t="s">
        <v>57</v>
      </c>
      <c r="D8" s="8" t="s">
        <v>58</v>
      </c>
      <c r="E8" s="7">
        <v>2</v>
      </c>
      <c r="F8" s="7" t="s">
        <v>139</v>
      </c>
      <c r="G8" s="3"/>
      <c r="H8" s="37" t="s">
        <v>115</v>
      </c>
      <c r="I8" s="51"/>
      <c r="J8" s="51">
        <f>Tabella52325123[[#This Row],[ՔԱՆԱԿ]]*Tabella52325123[[#This Row],[Միավոր գին]]</f>
        <v>0</v>
      </c>
    </row>
    <row r="9" spans="1:10" ht="21.75" customHeight="1" x14ac:dyDescent="0.45">
      <c r="A9" s="32" t="s">
        <v>76</v>
      </c>
      <c r="B9" s="8" t="s">
        <v>104</v>
      </c>
      <c r="C9" s="34" t="s">
        <v>80</v>
      </c>
      <c r="D9" s="8" t="s">
        <v>81</v>
      </c>
      <c r="E9" s="7">
        <v>18</v>
      </c>
      <c r="F9" s="7" t="s">
        <v>142</v>
      </c>
      <c r="G9" s="3"/>
      <c r="H9" s="37" t="s">
        <v>119</v>
      </c>
      <c r="I9" s="51"/>
      <c r="J9" s="51">
        <f>Tabella52325123[[#This Row],[ՔԱՆԱԿ]]*Tabella52325123[[#This Row],[Միավոր գին]]</f>
        <v>0</v>
      </c>
    </row>
    <row r="10" spans="1:10" ht="20.25" customHeight="1" x14ac:dyDescent="0.45">
      <c r="A10" s="32" t="s">
        <v>77</v>
      </c>
      <c r="B10" s="8" t="s">
        <v>104</v>
      </c>
      <c r="C10" s="34" t="s">
        <v>82</v>
      </c>
      <c r="D10" s="8" t="s">
        <v>83</v>
      </c>
      <c r="E10" s="7">
        <v>9</v>
      </c>
      <c r="F10" s="7" t="s">
        <v>143</v>
      </c>
      <c r="G10" s="3"/>
      <c r="H10" s="22" t="s">
        <v>119</v>
      </c>
      <c r="I10" s="51"/>
      <c r="J10" s="51">
        <f>Tabella52325123[[#This Row],[ՔԱՆԱԿ]]*Tabella52325123[[#This Row],[Միավոր գին]]</f>
        <v>0</v>
      </c>
    </row>
    <row r="11" spans="1:10" s="29" customFormat="1" ht="26.25" customHeight="1" x14ac:dyDescent="0.45">
      <c r="A11" s="16" t="s">
        <v>78</v>
      </c>
      <c r="B11" s="8" t="s">
        <v>104</v>
      </c>
      <c r="C11" s="31" t="s">
        <v>84</v>
      </c>
      <c r="D11" s="8" t="s">
        <v>85</v>
      </c>
      <c r="E11" s="7">
        <v>24</v>
      </c>
      <c r="F11" s="7" t="s">
        <v>144</v>
      </c>
      <c r="G11" s="3"/>
      <c r="H11" s="37" t="s">
        <v>120</v>
      </c>
      <c r="I11" s="52"/>
      <c r="J11" s="51">
        <f>Tabella52325123[[#This Row],[ՔԱՆԱԿ]]*Tabella52325123[[#This Row],[Միավոր գին]]</f>
        <v>0</v>
      </c>
    </row>
    <row r="12" spans="1:10" ht="23.25" customHeight="1" x14ac:dyDescent="0.45">
      <c r="A12" s="32" t="s">
        <v>79</v>
      </c>
      <c r="B12" s="8" t="s">
        <v>104</v>
      </c>
      <c r="C12" s="34" t="s">
        <v>86</v>
      </c>
      <c r="D12" s="8" t="s">
        <v>87</v>
      </c>
      <c r="E12" s="7">
        <v>15</v>
      </c>
      <c r="F12" s="7" t="s">
        <v>145</v>
      </c>
      <c r="G12" s="3"/>
      <c r="H12" s="22" t="s">
        <v>121</v>
      </c>
      <c r="I12" s="52"/>
      <c r="J12" s="51">
        <f>Tabella52325123[[#This Row],[ՔԱՆԱԿ]]*Tabella52325123[[#This Row],[Միավոր գին]]</f>
        <v>0</v>
      </c>
    </row>
    <row r="13" spans="1:10" s="6" customFormat="1" ht="27" customHeight="1" x14ac:dyDescent="0.3">
      <c r="A13" s="38" t="s">
        <v>123</v>
      </c>
      <c r="B13" s="8" t="s">
        <v>104</v>
      </c>
      <c r="C13" s="24" t="s">
        <v>124</v>
      </c>
      <c r="D13" s="8" t="s">
        <v>125</v>
      </c>
      <c r="E13" s="7">
        <v>32</v>
      </c>
      <c r="F13" s="7" t="s">
        <v>126</v>
      </c>
      <c r="G13" s="3" t="s">
        <v>127</v>
      </c>
      <c r="H13" s="22" t="s">
        <v>128</v>
      </c>
      <c r="I13" s="52"/>
      <c r="J13" s="53">
        <f>Tabella52325123[[#This Row],[ՔԱՆԱԿ]]*Tabella52325123[[#This Row],[Միավոր գին]]</f>
        <v>0</v>
      </c>
    </row>
    <row r="14" spans="1:10" ht="23.15" x14ac:dyDescent="0.45">
      <c r="A14" s="30" t="s">
        <v>8</v>
      </c>
      <c r="B14" s="8" t="s">
        <v>104</v>
      </c>
      <c r="C14" s="31" t="s">
        <v>12</v>
      </c>
      <c r="D14" s="8" t="s">
        <v>48</v>
      </c>
      <c r="E14" s="7">
        <v>65</v>
      </c>
      <c r="F14" s="7" t="s">
        <v>26</v>
      </c>
      <c r="G14" s="3" t="s">
        <v>27</v>
      </c>
      <c r="H14" s="22" t="s">
        <v>116</v>
      </c>
      <c r="I14" s="52"/>
      <c r="J14" s="51">
        <f>Tabella52325123[[#This Row],[ՔԱՆԱԿ]]*Tabella52325123[[#This Row],[Միավոր գին]]</f>
        <v>0</v>
      </c>
    </row>
    <row r="15" spans="1:10" ht="23.15" x14ac:dyDescent="0.45">
      <c r="A15" s="30" t="s">
        <v>10</v>
      </c>
      <c r="B15" s="8" t="s">
        <v>104</v>
      </c>
      <c r="C15" s="31" t="s">
        <v>14</v>
      </c>
      <c r="D15" s="8" t="s">
        <v>100</v>
      </c>
      <c r="E15" s="7">
        <v>8</v>
      </c>
      <c r="F15" s="7" t="s">
        <v>26</v>
      </c>
      <c r="G15" s="3" t="s">
        <v>28</v>
      </c>
      <c r="H15" s="22" t="s">
        <v>117</v>
      </c>
      <c r="I15" s="52"/>
      <c r="J15" s="51">
        <f>Tabella52325123[[#This Row],[ՔԱՆԱԿ]]*Tabella52325123[[#This Row],[Միավոր գին]]</f>
        <v>0</v>
      </c>
    </row>
    <row r="16" spans="1:10" ht="23.15" x14ac:dyDescent="0.45">
      <c r="A16" s="30" t="s">
        <v>11</v>
      </c>
      <c r="B16" s="8" t="s">
        <v>104</v>
      </c>
      <c r="C16" s="33" t="s">
        <v>15</v>
      </c>
      <c r="D16" s="8" t="s">
        <v>47</v>
      </c>
      <c r="E16" s="7">
        <v>6</v>
      </c>
      <c r="F16" s="7" t="s">
        <v>30</v>
      </c>
      <c r="G16" s="3" t="s">
        <v>31</v>
      </c>
      <c r="H16" s="22" t="s">
        <v>118</v>
      </c>
      <c r="I16" s="51"/>
      <c r="J16" s="51">
        <f>Tabella52325123[[#This Row],[ՔԱՆԱԿ]]*Tabella52325123[[#This Row],[Միավոր գին]]</f>
        <v>0</v>
      </c>
    </row>
    <row r="17" spans="1:10" ht="23.25" customHeight="1" x14ac:dyDescent="0.45">
      <c r="A17" s="30" t="s">
        <v>62</v>
      </c>
      <c r="B17" s="8" t="s">
        <v>104</v>
      </c>
      <c r="C17" s="33" t="s">
        <v>60</v>
      </c>
      <c r="D17" s="8" t="s">
        <v>61</v>
      </c>
      <c r="E17" s="7">
        <v>1</v>
      </c>
      <c r="F17" s="7" t="s">
        <v>129</v>
      </c>
      <c r="G17" s="3" t="s">
        <v>130</v>
      </c>
      <c r="H17" s="22" t="s">
        <v>132</v>
      </c>
      <c r="I17" s="51"/>
      <c r="J17" s="51">
        <f>Tabella52325123[[#This Row],[ՔԱՆԱԿ]]*Tabella52325123[[#This Row],[Միավոր գին]]</f>
        <v>0</v>
      </c>
    </row>
    <row r="18" spans="1:10" s="6" customFormat="1" ht="23.25" customHeight="1" x14ac:dyDescent="0.3">
      <c r="A18" s="16" t="s">
        <v>88</v>
      </c>
      <c r="B18" s="8" t="s">
        <v>104</v>
      </c>
      <c r="C18" s="31" t="s">
        <v>103</v>
      </c>
      <c r="D18" s="8" t="s">
        <v>136</v>
      </c>
      <c r="E18" s="7">
        <v>6</v>
      </c>
      <c r="F18" s="7" t="s">
        <v>91</v>
      </c>
      <c r="G18" s="3" t="s">
        <v>99</v>
      </c>
      <c r="H18" s="22" t="s">
        <v>137</v>
      </c>
      <c r="I18" s="51"/>
      <c r="J18" s="51">
        <f>Tabella52325123[[#This Row],[ՔԱՆԱԿ]]*Tabella52325123[[#This Row],[Միավոր գին]]</f>
        <v>0</v>
      </c>
    </row>
    <row r="19" spans="1:10" ht="23.25" customHeight="1" x14ac:dyDescent="0.45">
      <c r="A19" s="30" t="s">
        <v>89</v>
      </c>
      <c r="B19" s="8" t="s">
        <v>104</v>
      </c>
      <c r="C19" s="31" t="s">
        <v>92</v>
      </c>
      <c r="D19" s="8" t="s">
        <v>134</v>
      </c>
      <c r="E19" s="18">
        <v>9</v>
      </c>
      <c r="F19" s="7" t="s">
        <v>93</v>
      </c>
      <c r="G19" s="3" t="s">
        <v>94</v>
      </c>
      <c r="H19" s="22" t="s">
        <v>133</v>
      </c>
      <c r="I19" s="51"/>
      <c r="J19" s="51">
        <f>Tabella52325123[[#This Row],[ՔԱՆԱԿ]]*Tabella52325123[[#This Row],[Միավոր գին]]</f>
        <v>0</v>
      </c>
    </row>
    <row r="20" spans="1:10" ht="19.5" customHeight="1" x14ac:dyDescent="0.45">
      <c r="A20" s="30" t="s">
        <v>90</v>
      </c>
      <c r="B20" s="8" t="s">
        <v>104</v>
      </c>
      <c r="C20" s="31" t="s">
        <v>95</v>
      </c>
      <c r="D20" s="8" t="s">
        <v>96</v>
      </c>
      <c r="E20" s="18">
        <v>8</v>
      </c>
      <c r="F20" s="7" t="s">
        <v>97</v>
      </c>
      <c r="G20" s="3" t="s">
        <v>98</v>
      </c>
      <c r="H20" s="22" t="s">
        <v>135</v>
      </c>
      <c r="I20" s="51"/>
      <c r="J20" s="51">
        <f>Tabella52325123[[#This Row],[ՔԱՆԱԿ]]*Tabella52325123[[#This Row],[Միավոր գին]]</f>
        <v>0</v>
      </c>
    </row>
    <row r="21" spans="1:10" ht="19.5" customHeight="1" x14ac:dyDescent="0.45">
      <c r="A21" s="30" t="s">
        <v>146</v>
      </c>
      <c r="B21" s="8" t="s">
        <v>104</v>
      </c>
      <c r="C21" s="24" t="s">
        <v>147</v>
      </c>
      <c r="D21" s="8" t="s">
        <v>148</v>
      </c>
      <c r="E21" s="7">
        <v>13</v>
      </c>
      <c r="F21" s="7" t="s">
        <v>160</v>
      </c>
      <c r="G21" s="3" t="s">
        <v>149</v>
      </c>
      <c r="H21" s="22" t="s">
        <v>150</v>
      </c>
      <c r="I21" s="51"/>
      <c r="J21" s="51">
        <f>Tabella52325123[[#This Row],[ՔԱՆԱԿ]]*Tabella52325123[[#This Row],[Միավոր գին]]</f>
        <v>0</v>
      </c>
    </row>
    <row r="22" spans="1:10" s="40" customFormat="1" ht="22.5" customHeight="1" x14ac:dyDescent="0.45">
      <c r="A22" s="30" t="s">
        <v>16</v>
      </c>
      <c r="B22" s="8" t="s">
        <v>104</v>
      </c>
      <c r="C22" s="39" t="s">
        <v>20</v>
      </c>
      <c r="D22" s="8" t="s">
        <v>37</v>
      </c>
      <c r="E22" s="7">
        <v>69</v>
      </c>
      <c r="F22" s="7" t="s">
        <v>131</v>
      </c>
      <c r="G22" s="3" t="s">
        <v>34</v>
      </c>
      <c r="H22" s="22" t="s">
        <v>116</v>
      </c>
      <c r="I22" s="51"/>
      <c r="J22" s="51">
        <f>Tabella52325123[[#This Row],[ՔԱՆԱԿ]]*Tabella52325123[[#This Row],[Միավոր գին]]</f>
        <v>0</v>
      </c>
    </row>
    <row r="23" spans="1:10" ht="23.25" customHeight="1" x14ac:dyDescent="0.45">
      <c r="A23" s="32" t="s">
        <v>17</v>
      </c>
      <c r="B23" s="8" t="s">
        <v>104</v>
      </c>
      <c r="C23" s="24" t="s">
        <v>40</v>
      </c>
      <c r="D23" s="8" t="s">
        <v>38</v>
      </c>
      <c r="E23" s="7">
        <v>14</v>
      </c>
      <c r="F23" s="7" t="s">
        <v>162</v>
      </c>
      <c r="G23" s="19" t="s">
        <v>32</v>
      </c>
      <c r="H23" s="22" t="s">
        <v>116</v>
      </c>
      <c r="I23" s="51"/>
      <c r="J23" s="51">
        <f>Tabella52325123[[#This Row],[ՔԱՆԱԿ]]*Tabella52325123[[#This Row],[Միավոր գին]]</f>
        <v>0</v>
      </c>
    </row>
    <row r="24" spans="1:10" ht="18.75" customHeight="1" x14ac:dyDescent="0.45">
      <c r="A24" s="32" t="s">
        <v>18</v>
      </c>
      <c r="B24" s="8" t="s">
        <v>104</v>
      </c>
      <c r="C24" s="24" t="s">
        <v>21</v>
      </c>
      <c r="D24" s="8" t="s">
        <v>39</v>
      </c>
      <c r="E24" s="7">
        <v>8</v>
      </c>
      <c r="F24" s="7" t="s">
        <v>162</v>
      </c>
      <c r="G24" s="19" t="s">
        <v>32</v>
      </c>
      <c r="H24" s="22" t="s">
        <v>116</v>
      </c>
      <c r="I24" s="51"/>
      <c r="J24" s="51">
        <f>Tabella52325123[[#This Row],[ՔԱՆԱԿ]]*Tabella52325123[[#This Row],[Միավոր գին]]</f>
        <v>0</v>
      </c>
    </row>
    <row r="25" spans="1:10" ht="21.75" customHeight="1" x14ac:dyDescent="0.45">
      <c r="A25" s="32" t="s">
        <v>69</v>
      </c>
      <c r="B25" s="8" t="s">
        <v>104</v>
      </c>
      <c r="C25" s="23" t="s">
        <v>64</v>
      </c>
      <c r="D25" s="8" t="s">
        <v>65</v>
      </c>
      <c r="E25" s="18">
        <v>4</v>
      </c>
      <c r="F25" s="7" t="s">
        <v>162</v>
      </c>
      <c r="G25" s="19" t="s">
        <v>66</v>
      </c>
      <c r="H25" s="22" t="s">
        <v>116</v>
      </c>
      <c r="I25" s="51"/>
      <c r="J25" s="51">
        <f>Tabella52325123[[#This Row],[ՔԱՆԱԿ]]*Tabella52325123[[#This Row],[Միավոր գին]]</f>
        <v>0</v>
      </c>
    </row>
    <row r="26" spans="1:10" s="44" customFormat="1" ht="27" customHeight="1" x14ac:dyDescent="0.45">
      <c r="A26" s="30" t="s">
        <v>70</v>
      </c>
      <c r="B26" s="8" t="s">
        <v>104</v>
      </c>
      <c r="C26" s="43" t="s">
        <v>67</v>
      </c>
      <c r="D26" s="8" t="s">
        <v>68</v>
      </c>
      <c r="E26" s="7">
        <v>2</v>
      </c>
      <c r="F26" s="7" t="s">
        <v>162</v>
      </c>
      <c r="G26" s="3" t="s">
        <v>66</v>
      </c>
      <c r="H26" s="22" t="s">
        <v>116</v>
      </c>
      <c r="I26" s="51"/>
      <c r="J26" s="51">
        <f>Tabella52325123[[#This Row],[ՔԱՆԱԿ]]*Tabella52325123[[#This Row],[Միավոր գին]]</f>
        <v>0</v>
      </c>
    </row>
    <row r="27" spans="1:10" ht="20.25" customHeight="1" x14ac:dyDescent="0.45">
      <c r="A27" s="16" t="s">
        <v>106</v>
      </c>
      <c r="B27" s="8" t="s">
        <v>104</v>
      </c>
      <c r="C27" s="35" t="s">
        <v>109</v>
      </c>
      <c r="D27" s="8" t="s">
        <v>107</v>
      </c>
      <c r="E27" s="3">
        <v>146</v>
      </c>
      <c r="F27" s="22" t="s">
        <v>101</v>
      </c>
      <c r="G27" s="22" t="s">
        <v>108</v>
      </c>
      <c r="H27" s="21" t="s">
        <v>138</v>
      </c>
      <c r="I27" s="51"/>
      <c r="J27" s="51">
        <f>Tabella52325123[[#This Row],[ՔԱՆԱԿ]]*Tabella52325123[[#This Row],[Միավոր գին]]</f>
        <v>0</v>
      </c>
    </row>
    <row r="28" spans="1:10" ht="22.5" customHeight="1" x14ac:dyDescent="0.45">
      <c r="A28" s="30" t="s">
        <v>73</v>
      </c>
      <c r="B28" s="8" t="s">
        <v>104</v>
      </c>
      <c r="C28" s="31" t="s">
        <v>71</v>
      </c>
      <c r="D28" s="8" t="s">
        <v>72</v>
      </c>
      <c r="E28" s="7">
        <v>27</v>
      </c>
      <c r="F28" s="18" t="s">
        <v>74</v>
      </c>
      <c r="G28" s="19" t="s">
        <v>75</v>
      </c>
      <c r="H28" s="22" t="s">
        <v>116</v>
      </c>
      <c r="I28" s="51"/>
      <c r="J28" s="51">
        <f>Tabella52325123[[#This Row],[ՔԱՆԱԿ]]*Tabella52325123[[#This Row],[Միավոր գին]]</f>
        <v>0</v>
      </c>
    </row>
    <row r="29" spans="1:10" ht="27" customHeight="1" x14ac:dyDescent="0.45">
      <c r="A29" s="13" t="s">
        <v>42</v>
      </c>
      <c r="B29" s="9"/>
      <c r="C29" s="9"/>
      <c r="D29" s="9"/>
      <c r="E29" s="12">
        <f>SUBTOTAL(109,Tabella52325123[ՔԱՆԱԿ])</f>
        <v>675</v>
      </c>
      <c r="F29" s="10"/>
      <c r="G29" s="11"/>
      <c r="H29" s="20"/>
      <c r="I29" s="20"/>
      <c r="J29" s="20">
        <f>SUBTOTAL(109,Tabella52325123[Ընդամենը])</f>
        <v>0</v>
      </c>
    </row>
    <row r="31" spans="1:10" ht="24.75" customHeight="1" x14ac:dyDescent="0.45">
      <c r="A31" s="59" t="s">
        <v>163</v>
      </c>
      <c r="B31" s="59"/>
      <c r="C31" s="59"/>
      <c r="D31" s="59"/>
      <c r="E31" s="59"/>
      <c r="F31" s="59"/>
      <c r="G31" s="59"/>
      <c r="H31" s="59"/>
    </row>
  </sheetData>
  <mergeCells count="3">
    <mergeCell ref="A1:H1"/>
    <mergeCell ref="A2:H2"/>
    <mergeCell ref="A31:H31"/>
  </mergeCells>
  <hyperlinks>
    <hyperlink ref="H5" r:id="rId1" location="gallery-2" xr:uid="{3B9FA006-3B30-45FE-A52B-73EAACEEF732}"/>
    <hyperlink ref="H6" r:id="rId2" location="group-14" xr:uid="{C82C7B61-67CA-41BC-816A-107C910DA1C4}"/>
    <hyperlink ref="H7" r:id="rId3" location="gallery-4" xr:uid="{1E48B9A9-7C3E-4B6B-9667-508F3BCDC21B}"/>
    <hyperlink ref="H8" r:id="rId4" xr:uid="{2C6A815B-5E2B-40E5-AE23-7659C307AF62}"/>
    <hyperlink ref="H14" r:id="rId5" location="gallery-5" xr:uid="{7B3FEDC5-9DC1-4D27-ADB7-2E624A5C3D25}"/>
    <hyperlink ref="H15:H16" r:id="rId6" location="gallery-5" display="https://www.dellarovereoffice.com/it/scrivanie/operativi/legodesk#gallery-5" xr:uid="{6F15E520-19E4-4705-AAA3-C4E19AE38D3A}"/>
    <hyperlink ref="H11" r:id="rId7" xr:uid="{3FF48CA9-1FD9-449C-881C-3DF27622B9B2}"/>
    <hyperlink ref="H10" r:id="rId8" xr:uid="{D1E9C70A-A0EC-4D00-8094-AE2FCB1B9B65}"/>
    <hyperlink ref="H9" r:id="rId9" xr:uid="{1BB99CF1-F90C-4A0A-9EAC-ACCB5A5612CD}"/>
    <hyperlink ref="H12" r:id="rId10" xr:uid="{4BC008F7-6457-4C47-87F4-154FB1CF88C6}"/>
    <hyperlink ref="H17" r:id="rId11" xr:uid="{05390C58-9173-48E2-ACA2-521C9156BA93}"/>
    <hyperlink ref="H19" r:id="rId12" xr:uid="{3853BA4D-6876-421E-A194-720AE8BC9F74}"/>
    <hyperlink ref="H20" r:id="rId13" xr:uid="{73BAB7AB-FFE0-4B9E-A399-0CDA74973D61}"/>
    <hyperlink ref="H22" r:id="rId14" location="gallery-5" xr:uid="{5541FE81-792B-4571-9B04-49760513E4E2}"/>
    <hyperlink ref="H23" r:id="rId15" location="gallery-5" xr:uid="{4B26CA2E-59D0-4ECC-A012-A771105BC962}"/>
    <hyperlink ref="H24" r:id="rId16" location="gallery-5" xr:uid="{875B8117-2621-4272-B287-2A44BBB0F3A4}"/>
    <hyperlink ref="H25" r:id="rId17" location="gallery-5" xr:uid="{23EB2EA7-D4D9-4515-978C-743575DEB2A7}"/>
    <hyperlink ref="H26" r:id="rId18" location="gallery-5" xr:uid="{752CF4B6-9F44-48C4-909E-1A37EF0773B6}"/>
    <hyperlink ref="H28" r:id="rId19" location="gallery-5" xr:uid="{55172E7B-23C5-40BB-9895-0ABAE88BDD48}"/>
  </hyperlinks>
  <pageMargins left="0.25" right="0.25" top="0.75" bottom="0.75" header="0.3" footer="0.3"/>
  <pageSetup paperSize="9" scale="53" fitToHeight="0" orientation="landscape"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00A6-16B3-4147-8B2A-62A620CFD5F0}">
  <sheetPr>
    <tabColor theme="9" tint="0.59999389629810485"/>
    <pageSetUpPr fitToPage="1"/>
  </sheetPr>
  <dimension ref="A1:K21"/>
  <sheetViews>
    <sheetView tabSelected="1" zoomScale="90" zoomScaleNormal="90" zoomScaleSheetLayoutView="85" zoomScalePageLayoutView="75" workbookViewId="0">
      <pane ySplit="3" topLeftCell="A4" activePane="bottomLeft" state="frozen"/>
      <selection activeCell="F6" sqref="F6"/>
      <selection pane="bottomLeft" activeCell="E31" sqref="E31"/>
    </sheetView>
  </sheetViews>
  <sheetFormatPr defaultColWidth="11" defaultRowHeight="15.9" x14ac:dyDescent="0.45"/>
  <cols>
    <col min="1" max="1" width="11.640625" style="1" customWidth="1"/>
    <col min="2" max="2" width="10" style="1" bestFit="1" customWidth="1"/>
    <col min="3" max="3" width="10" style="1" customWidth="1"/>
    <col min="4" max="4" width="33.2109375" style="1" customWidth="1"/>
    <col min="5" max="5" width="43.140625" style="1" customWidth="1"/>
    <col min="6" max="6" width="19.85546875" style="2" customWidth="1"/>
    <col min="7" max="7" width="36.2109375" style="2" customWidth="1"/>
    <col min="8" max="8" width="24.5" style="2" customWidth="1"/>
    <col min="9" max="9" width="52" customWidth="1"/>
  </cols>
  <sheetData>
    <row r="1" spans="1:11" ht="21" customHeight="1" x14ac:dyDescent="0.45">
      <c r="A1" s="55" t="s">
        <v>164</v>
      </c>
      <c r="B1" s="56"/>
      <c r="C1" s="56"/>
      <c r="D1" s="56"/>
      <c r="E1" s="56"/>
      <c r="F1" s="56"/>
      <c r="G1" s="56"/>
      <c r="H1" s="56"/>
      <c r="I1" s="56"/>
    </row>
    <row r="2" spans="1:11" ht="48.75" customHeight="1" x14ac:dyDescent="0.45">
      <c r="A2" s="57" t="s">
        <v>54</v>
      </c>
      <c r="B2" s="58"/>
      <c r="C2" s="58"/>
      <c r="D2" s="58"/>
      <c r="E2" s="58"/>
      <c r="F2" s="58"/>
      <c r="G2" s="58"/>
      <c r="H2" s="58"/>
      <c r="I2" s="58"/>
    </row>
    <row r="3" spans="1:11" s="6" customFormat="1" ht="25.75" customHeight="1" x14ac:dyDescent="0.3">
      <c r="A3" s="4" t="s">
        <v>1</v>
      </c>
      <c r="B3" s="5" t="s">
        <v>53</v>
      </c>
      <c r="C3" s="5" t="s">
        <v>55</v>
      </c>
      <c r="D3" s="5" t="s">
        <v>0</v>
      </c>
      <c r="E3" s="5" t="s">
        <v>36</v>
      </c>
      <c r="F3" s="5" t="s">
        <v>50</v>
      </c>
      <c r="G3" s="14" t="s">
        <v>51</v>
      </c>
      <c r="H3" s="5" t="s">
        <v>52</v>
      </c>
      <c r="I3" s="5" t="s">
        <v>35</v>
      </c>
      <c r="J3" s="5" t="s">
        <v>182</v>
      </c>
      <c r="K3" s="5" t="s">
        <v>183</v>
      </c>
    </row>
    <row r="4" spans="1:11" s="6" customFormat="1" ht="27" customHeight="1" x14ac:dyDescent="0.3">
      <c r="A4" s="36" t="s">
        <v>110</v>
      </c>
      <c r="B4" s="8" t="s">
        <v>22</v>
      </c>
      <c r="C4" s="8" t="s">
        <v>56</v>
      </c>
      <c r="D4" s="41" t="s">
        <v>111</v>
      </c>
      <c r="E4" s="42" t="s">
        <v>122</v>
      </c>
      <c r="F4" s="7">
        <v>4</v>
      </c>
      <c r="G4" s="22" t="s">
        <v>141</v>
      </c>
      <c r="H4" s="3" t="s">
        <v>140</v>
      </c>
      <c r="I4" s="21" t="s">
        <v>105</v>
      </c>
      <c r="J4" s="51"/>
      <c r="K4" s="51">
        <f>Tabella52325122[[#This Row],[ՔԱՆԱԿ]]*Tabella52325122[[#This Row],[Միավոր գին]]</f>
        <v>0</v>
      </c>
    </row>
    <row r="5" spans="1:11" s="29" customFormat="1" ht="26.25" customHeight="1" x14ac:dyDescent="0.45">
      <c r="A5" s="16" t="s">
        <v>2</v>
      </c>
      <c r="B5" s="8" t="s">
        <v>22</v>
      </c>
      <c r="C5" s="8" t="s">
        <v>56</v>
      </c>
      <c r="D5" s="24" t="s">
        <v>5</v>
      </c>
      <c r="E5" s="8" t="s">
        <v>44</v>
      </c>
      <c r="F5" s="7">
        <v>17</v>
      </c>
      <c r="G5" s="7" t="s">
        <v>157</v>
      </c>
      <c r="H5" s="3"/>
      <c r="I5" s="22" t="s">
        <v>112</v>
      </c>
      <c r="J5" s="51"/>
      <c r="K5" s="51">
        <f>Tabella52325122[[#This Row],[ՔԱՆԱԿ]]*Tabella52325122[[#This Row],[Միավոր գին]]</f>
        <v>0</v>
      </c>
    </row>
    <row r="6" spans="1:11" s="6" customFormat="1" ht="25.5" customHeight="1" x14ac:dyDescent="0.3">
      <c r="A6" s="16" t="s">
        <v>3</v>
      </c>
      <c r="B6" s="8" t="s">
        <v>22</v>
      </c>
      <c r="C6" s="8" t="s">
        <v>56</v>
      </c>
      <c r="D6" s="24" t="s">
        <v>6</v>
      </c>
      <c r="E6" s="8" t="s">
        <v>43</v>
      </c>
      <c r="F6" s="7">
        <v>10</v>
      </c>
      <c r="G6" s="7" t="s">
        <v>155</v>
      </c>
      <c r="H6" s="3"/>
      <c r="I6" s="22" t="s">
        <v>113</v>
      </c>
      <c r="J6" s="51"/>
      <c r="K6" s="51">
        <f>Tabella52325122[[#This Row],[ՔԱՆԱԿ]]*Tabella52325122[[#This Row],[Միավոր գին]]</f>
        <v>0</v>
      </c>
    </row>
    <row r="7" spans="1:11" s="6" customFormat="1" ht="25.5" customHeight="1" x14ac:dyDescent="0.3">
      <c r="A7" s="16" t="s">
        <v>4</v>
      </c>
      <c r="B7" s="8" t="s">
        <v>22</v>
      </c>
      <c r="C7" s="8" t="s">
        <v>56</v>
      </c>
      <c r="D7" s="24" t="s">
        <v>7</v>
      </c>
      <c r="E7" s="8" t="s">
        <v>45</v>
      </c>
      <c r="F7" s="7">
        <v>2</v>
      </c>
      <c r="G7" s="7" t="s">
        <v>156</v>
      </c>
      <c r="H7" s="3"/>
      <c r="I7" s="22" t="s">
        <v>114</v>
      </c>
      <c r="J7" s="51"/>
      <c r="K7" s="51">
        <f>Tabella52325122[[#This Row],[ՔԱՆԱԿ]]*Tabella52325122[[#This Row],[Միավոր գին]]</f>
        <v>0</v>
      </c>
    </row>
    <row r="8" spans="1:11" s="6" customFormat="1" ht="18.75" customHeight="1" x14ac:dyDescent="0.3">
      <c r="A8" s="16" t="s">
        <v>8</v>
      </c>
      <c r="B8" s="8" t="s">
        <v>22</v>
      </c>
      <c r="C8" s="8" t="s">
        <v>56</v>
      </c>
      <c r="D8" s="24" t="s">
        <v>12</v>
      </c>
      <c r="E8" s="8" t="s">
        <v>48</v>
      </c>
      <c r="F8" s="7">
        <v>16</v>
      </c>
      <c r="G8" s="7" t="s">
        <v>158</v>
      </c>
      <c r="H8" s="3" t="s">
        <v>27</v>
      </c>
      <c r="I8" s="22" t="s">
        <v>116</v>
      </c>
      <c r="J8" s="51"/>
      <c r="K8" s="51">
        <f>Tabella52325122[[#This Row],[ՔԱՆԱԿ]]*Tabella52325122[[#This Row],[Միավոր գին]]</f>
        <v>0</v>
      </c>
    </row>
    <row r="9" spans="1:11" s="6" customFormat="1" ht="18.75" customHeight="1" x14ac:dyDescent="0.3">
      <c r="A9" s="16" t="s">
        <v>9</v>
      </c>
      <c r="B9" s="8" t="s">
        <v>22</v>
      </c>
      <c r="C9" s="8" t="s">
        <v>56</v>
      </c>
      <c r="D9" s="24" t="s">
        <v>13</v>
      </c>
      <c r="E9" s="8" t="s">
        <v>102</v>
      </c>
      <c r="F9" s="7">
        <v>1</v>
      </c>
      <c r="G9" s="7" t="s">
        <v>159</v>
      </c>
      <c r="H9" s="3" t="s">
        <v>29</v>
      </c>
      <c r="I9" s="22" t="s">
        <v>152</v>
      </c>
      <c r="J9" s="51"/>
      <c r="K9" s="51">
        <f>Tabella52325122[[#This Row],[ՔԱՆԱԿ]]*Tabella52325122[[#This Row],[Միավոր գին]]</f>
        <v>0</v>
      </c>
    </row>
    <row r="10" spans="1:11" s="6" customFormat="1" ht="18.75" customHeight="1" x14ac:dyDescent="0.3">
      <c r="A10" s="16" t="s">
        <v>10</v>
      </c>
      <c r="B10" s="8" t="s">
        <v>22</v>
      </c>
      <c r="C10" s="8" t="s">
        <v>56</v>
      </c>
      <c r="D10" s="24" t="s">
        <v>14</v>
      </c>
      <c r="E10" s="8" t="s">
        <v>46</v>
      </c>
      <c r="F10" s="7">
        <v>1</v>
      </c>
      <c r="G10" s="7" t="s">
        <v>158</v>
      </c>
      <c r="H10" s="3" t="s">
        <v>28</v>
      </c>
      <c r="I10" s="22" t="s">
        <v>153</v>
      </c>
      <c r="J10" s="51"/>
      <c r="K10" s="51">
        <f>Tabella52325122[[#This Row],[ՔԱՆԱԿ]]*Tabella52325122[[#This Row],[Միավոր գին]]</f>
        <v>0</v>
      </c>
    </row>
    <row r="11" spans="1:11" s="6" customFormat="1" ht="18.75" customHeight="1" x14ac:dyDescent="0.3">
      <c r="A11" s="16" t="s">
        <v>11</v>
      </c>
      <c r="B11" s="8" t="s">
        <v>22</v>
      </c>
      <c r="C11" s="8" t="s">
        <v>56</v>
      </c>
      <c r="D11" s="24" t="s">
        <v>15</v>
      </c>
      <c r="E11" s="8" t="s">
        <v>151</v>
      </c>
      <c r="F11" s="7">
        <v>1</v>
      </c>
      <c r="G11" s="7" t="s">
        <v>159</v>
      </c>
      <c r="H11" s="3" t="s">
        <v>31</v>
      </c>
      <c r="I11" s="22" t="s">
        <v>154</v>
      </c>
      <c r="J11" s="51"/>
      <c r="K11" s="51">
        <f>Tabella52325122[[#This Row],[ՔԱՆԱԿ]]*Tabella52325122[[#This Row],[Միավոր գին]]</f>
        <v>0</v>
      </c>
    </row>
    <row r="12" spans="1:11" s="6" customFormat="1" ht="18.75" customHeight="1" x14ac:dyDescent="0.3">
      <c r="A12" s="15" t="s">
        <v>16</v>
      </c>
      <c r="B12" s="8" t="s">
        <v>22</v>
      </c>
      <c r="C12" s="8" t="s">
        <v>56</v>
      </c>
      <c r="D12" s="24" t="s">
        <v>20</v>
      </c>
      <c r="E12" s="8" t="s">
        <v>37</v>
      </c>
      <c r="F12" s="7">
        <v>17</v>
      </c>
      <c r="G12" s="7" t="s">
        <v>161</v>
      </c>
      <c r="H12" s="19" t="s">
        <v>34</v>
      </c>
      <c r="I12" s="22" t="s">
        <v>116</v>
      </c>
      <c r="J12" s="51"/>
      <c r="K12" s="51">
        <f>Tabella52325122[[#This Row],[ՔԱՆԱԿ]]*Tabella52325122[[#This Row],[Միավոր գին]]</f>
        <v>0</v>
      </c>
    </row>
    <row r="13" spans="1:11" s="6" customFormat="1" ht="21.75" customHeight="1" x14ac:dyDescent="0.3">
      <c r="A13" s="15" t="s">
        <v>17</v>
      </c>
      <c r="B13" s="8" t="s">
        <v>22</v>
      </c>
      <c r="C13" s="8" t="s">
        <v>56</v>
      </c>
      <c r="D13" s="24" t="s">
        <v>40</v>
      </c>
      <c r="E13" s="8" t="s">
        <v>38</v>
      </c>
      <c r="F13" s="7">
        <v>1</v>
      </c>
      <c r="G13" s="7" t="s">
        <v>162</v>
      </c>
      <c r="H13" s="19" t="s">
        <v>32</v>
      </c>
      <c r="I13" s="22" t="s">
        <v>116</v>
      </c>
      <c r="J13" s="51"/>
      <c r="K13" s="51">
        <f>Tabella52325122[[#This Row],[ՔԱՆԱԿ]]*Tabella52325122[[#This Row],[Միավոր գին]]</f>
        <v>0</v>
      </c>
    </row>
    <row r="14" spans="1:11" s="6" customFormat="1" ht="19.5" customHeight="1" x14ac:dyDescent="0.3">
      <c r="A14" s="15" t="s">
        <v>18</v>
      </c>
      <c r="B14" s="8" t="s">
        <v>22</v>
      </c>
      <c r="C14" s="8" t="s">
        <v>56</v>
      </c>
      <c r="D14" s="24" t="s">
        <v>21</v>
      </c>
      <c r="E14" s="8" t="s">
        <v>39</v>
      </c>
      <c r="F14" s="7">
        <v>1</v>
      </c>
      <c r="G14" s="7" t="s">
        <v>162</v>
      </c>
      <c r="H14" s="19" t="s">
        <v>32</v>
      </c>
      <c r="I14" s="22" t="s">
        <v>116</v>
      </c>
      <c r="J14" s="51"/>
      <c r="K14" s="51">
        <f>Tabella52325122[[#This Row],[ՔԱՆԱԿ]]*Tabella52325122[[#This Row],[Միավոր գին]]</f>
        <v>0</v>
      </c>
    </row>
    <row r="15" spans="1:11" s="6" customFormat="1" ht="18.75" customHeight="1" x14ac:dyDescent="0.3">
      <c r="A15" s="15" t="s">
        <v>69</v>
      </c>
      <c r="B15" s="8" t="s">
        <v>22</v>
      </c>
      <c r="C15" s="8" t="s">
        <v>56</v>
      </c>
      <c r="D15" s="23" t="s">
        <v>64</v>
      </c>
      <c r="E15" s="8" t="s">
        <v>65</v>
      </c>
      <c r="F15" s="18">
        <v>2</v>
      </c>
      <c r="G15" s="7" t="s">
        <v>162</v>
      </c>
      <c r="H15" s="19" t="s">
        <v>66</v>
      </c>
      <c r="I15" s="22" t="s">
        <v>116</v>
      </c>
      <c r="J15" s="51"/>
      <c r="K15" s="51">
        <f>Tabella52325122[[#This Row],[ՔԱՆԱԿ]]*Tabella52325122[[#This Row],[Միավոր գին]]</f>
        <v>0</v>
      </c>
    </row>
    <row r="16" spans="1:11" s="6" customFormat="1" ht="18.75" customHeight="1" x14ac:dyDescent="0.3">
      <c r="A16" s="15" t="s">
        <v>70</v>
      </c>
      <c r="B16" s="8" t="s">
        <v>22</v>
      </c>
      <c r="C16" s="8" t="s">
        <v>56</v>
      </c>
      <c r="D16" s="28" t="s">
        <v>67</v>
      </c>
      <c r="E16" s="17" t="s">
        <v>68</v>
      </c>
      <c r="F16" s="18">
        <v>2</v>
      </c>
      <c r="G16" s="7" t="s">
        <v>162</v>
      </c>
      <c r="H16" s="19" t="s">
        <v>66</v>
      </c>
      <c r="I16" s="22" t="s">
        <v>116</v>
      </c>
      <c r="J16" s="51"/>
      <c r="K16" s="51">
        <f>Tabella52325122[[#This Row],[ՔԱՆԱԿ]]*Tabella52325122[[#This Row],[Միավոր գին]]</f>
        <v>0</v>
      </c>
    </row>
    <row r="17" spans="1:11" ht="20.25" customHeight="1" x14ac:dyDescent="0.45">
      <c r="A17" s="16" t="s">
        <v>106</v>
      </c>
      <c r="B17" s="8" t="s">
        <v>22</v>
      </c>
      <c r="C17" s="8" t="s">
        <v>56</v>
      </c>
      <c r="D17" s="35" t="s">
        <v>109</v>
      </c>
      <c r="E17" s="8" t="s">
        <v>107</v>
      </c>
      <c r="F17" s="7">
        <v>4</v>
      </c>
      <c r="G17" s="7" t="s">
        <v>101</v>
      </c>
      <c r="H17" s="22" t="s">
        <v>108</v>
      </c>
      <c r="I17" s="21" t="s">
        <v>138</v>
      </c>
      <c r="J17" s="51"/>
      <c r="K17" s="51">
        <f>Tabella52325122[[#This Row],[ՔԱՆԱԿ]]*Tabella52325122[[#This Row],[Միավոր գին]]</f>
        <v>0</v>
      </c>
    </row>
    <row r="18" spans="1:11" ht="18.75" customHeight="1" x14ac:dyDescent="0.45">
      <c r="A18" s="16" t="s">
        <v>19</v>
      </c>
      <c r="B18" s="8" t="s">
        <v>22</v>
      </c>
      <c r="C18" s="8" t="s">
        <v>56</v>
      </c>
      <c r="D18" s="25" t="s">
        <v>23</v>
      </c>
      <c r="E18" s="26" t="s">
        <v>41</v>
      </c>
      <c r="F18" s="27">
        <v>4</v>
      </c>
      <c r="G18" s="7" t="s">
        <v>162</v>
      </c>
      <c r="H18" s="3" t="s">
        <v>33</v>
      </c>
      <c r="I18" s="21" t="s">
        <v>153</v>
      </c>
      <c r="J18" s="51"/>
      <c r="K18" s="51">
        <f>Tabella52325122[[#This Row],[ՔԱՆԱԿ]]*Tabella52325122[[#This Row],[Միավոր գին]]</f>
        <v>0</v>
      </c>
    </row>
    <row r="19" spans="1:11" x14ac:dyDescent="0.45">
      <c r="A19" s="13" t="s">
        <v>42</v>
      </c>
      <c r="B19" s="9"/>
      <c r="C19" s="9"/>
      <c r="D19" s="9"/>
      <c r="E19" s="9"/>
      <c r="F19" s="12">
        <f>SUBTOTAL(109,Tabella52325122[ՔԱՆԱԿ])</f>
        <v>83</v>
      </c>
      <c r="G19" s="10"/>
      <c r="H19" s="11"/>
      <c r="I19" s="20"/>
      <c r="J19" s="20"/>
      <c r="K19" s="20">
        <f>SUBTOTAL(109,Tabella52325122[Ընդամենը])</f>
        <v>0</v>
      </c>
    </row>
    <row r="21" spans="1:11" x14ac:dyDescent="0.45">
      <c r="A21" s="59" t="s">
        <v>163</v>
      </c>
      <c r="B21" s="59"/>
      <c r="C21" s="59"/>
      <c r="D21" s="59"/>
      <c r="E21" s="59"/>
      <c r="F21" s="59"/>
      <c r="G21" s="59"/>
      <c r="H21" s="59"/>
    </row>
  </sheetData>
  <mergeCells count="3">
    <mergeCell ref="A1:I1"/>
    <mergeCell ref="A2:I2"/>
    <mergeCell ref="A21:H21"/>
  </mergeCells>
  <phoneticPr fontId="16" type="noConversion"/>
  <hyperlinks>
    <hyperlink ref="I5" r:id="rId1" location="gallery-2" xr:uid="{1233DD9D-1097-4A22-9D0C-A24C62041648}"/>
    <hyperlink ref="I6" r:id="rId2" location="group-14" xr:uid="{1EDA7B17-D097-422B-99D6-4229D7DC43A2}"/>
    <hyperlink ref="I7" r:id="rId3" location="gallery-4" xr:uid="{ED5CC113-C846-4DEC-8AB1-CFAD35A80C12}"/>
    <hyperlink ref="I10" r:id="rId4" xr:uid="{7B30345C-C4FA-43A9-8853-B6F4C53B454D}"/>
    <hyperlink ref="I9" r:id="rId5" xr:uid="{1801D9A9-F9FE-4B8A-9063-0D065EBC324E}"/>
    <hyperlink ref="I11" r:id="rId6" xr:uid="{4A6DB30E-B2FC-408E-A2F5-9E98CBD3A94B}"/>
    <hyperlink ref="I8" r:id="rId7" location="gallery-5" xr:uid="{F6D2477D-B38A-4066-8B04-2684B444C8FD}"/>
    <hyperlink ref="I18" r:id="rId8" xr:uid="{63CC33AE-3869-4BEF-8587-1AFDC49E848C}"/>
    <hyperlink ref="I12" r:id="rId9" location="gallery-5" xr:uid="{8F60599D-C555-448B-BA48-A15E52687B07}"/>
    <hyperlink ref="I13" r:id="rId10" location="gallery-5" xr:uid="{729B4DFF-1663-4064-B0A8-7FF8C1657B68}"/>
    <hyperlink ref="I14" r:id="rId11" location="gallery-5" xr:uid="{FB22AC4E-53A6-47C4-AFC5-F98DFDB02D3F}"/>
    <hyperlink ref="I15" r:id="rId12" location="gallery-5" xr:uid="{837BA2B6-2BC6-482A-9D5A-6F158C512F8B}"/>
    <hyperlink ref="I16" r:id="rId13" location="gallery-5" xr:uid="{9F8652F8-7000-4620-B60F-223BCED50357}"/>
  </hyperlinks>
  <pageMargins left="0.25" right="0.25" top="0.75" bottom="0.75" header="0.3" footer="0.3"/>
  <pageSetup paperSize="9" scale="50" fitToHeight="0" orientation="landscape" r:id="rId14"/>
  <tableParts count="1"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175D-CBB0-43EE-BC04-AE96BED16E77}">
  <dimension ref="A1:J19"/>
  <sheetViews>
    <sheetView zoomScaleNormal="100" workbookViewId="0">
      <selection activeCell="H21" sqref="H21"/>
    </sheetView>
  </sheetViews>
  <sheetFormatPr defaultColWidth="11" defaultRowHeight="15.9" x14ac:dyDescent="0.45"/>
  <cols>
    <col min="1" max="1" width="11.640625" style="1" customWidth="1"/>
    <col min="2" max="2" width="10" style="1" bestFit="1" customWidth="1"/>
    <col min="3" max="3" width="40.2109375" style="1" customWidth="1"/>
    <col min="4" max="4" width="38.35546875" style="1" customWidth="1"/>
    <col min="5" max="5" width="19.85546875" style="2" customWidth="1"/>
    <col min="6" max="6" width="36.2109375" style="2" customWidth="1"/>
    <col min="7" max="7" width="18.5" style="2" customWidth="1"/>
    <col min="8" max="8" width="48.140625" customWidth="1"/>
    <col min="9" max="9" width="11" style="50"/>
  </cols>
  <sheetData>
    <row r="1" spans="1:10" ht="21" customHeight="1" x14ac:dyDescent="0.45">
      <c r="A1" s="55" t="s">
        <v>164</v>
      </c>
      <c r="B1" s="56"/>
      <c r="C1" s="56"/>
      <c r="D1" s="56"/>
      <c r="E1" s="56"/>
      <c r="F1" s="56"/>
      <c r="G1" s="56"/>
      <c r="H1" s="56"/>
    </row>
    <row r="2" spans="1:10" ht="48.75" customHeight="1" x14ac:dyDescent="0.45">
      <c r="A2" s="57" t="s">
        <v>165</v>
      </c>
      <c r="B2" s="58"/>
      <c r="C2" s="58"/>
      <c r="D2" s="58"/>
      <c r="E2" s="58"/>
      <c r="F2" s="58"/>
      <c r="G2" s="58"/>
      <c r="H2" s="58"/>
    </row>
    <row r="3" spans="1:10" s="6" customFormat="1" ht="24.9" x14ac:dyDescent="0.3">
      <c r="A3" s="4" t="s">
        <v>1</v>
      </c>
      <c r="B3" s="5" t="s">
        <v>53</v>
      </c>
      <c r="C3" s="5" t="s">
        <v>0</v>
      </c>
      <c r="D3" s="5" t="s">
        <v>36</v>
      </c>
      <c r="E3" s="5" t="s">
        <v>50</v>
      </c>
      <c r="F3" s="14" t="s">
        <v>51</v>
      </c>
      <c r="G3" s="5" t="s">
        <v>52</v>
      </c>
      <c r="H3" s="5" t="s">
        <v>49</v>
      </c>
      <c r="I3" s="54" t="s">
        <v>182</v>
      </c>
      <c r="J3" s="5" t="s">
        <v>183</v>
      </c>
    </row>
    <row r="4" spans="1:10" s="6" customFormat="1" ht="33.75" customHeight="1" x14ac:dyDescent="0.3">
      <c r="A4" s="36" t="s">
        <v>110</v>
      </c>
      <c r="B4" s="8" t="s">
        <v>104</v>
      </c>
      <c r="C4" s="35" t="s">
        <v>111</v>
      </c>
      <c r="D4" s="8" t="s">
        <v>122</v>
      </c>
      <c r="E4" s="7">
        <v>50</v>
      </c>
      <c r="F4" s="22" t="s">
        <v>141</v>
      </c>
      <c r="G4" s="3" t="s">
        <v>140</v>
      </c>
      <c r="H4" s="21" t="s">
        <v>105</v>
      </c>
      <c r="I4" s="51"/>
      <c r="J4" s="51">
        <f>Tabella523251234[[#This Row],[ՔԱՆԱԿ]]*Tabella523251234[[#This Row],[Միավոր գին]]</f>
        <v>0</v>
      </c>
    </row>
    <row r="5" spans="1:10" ht="27.75" customHeight="1" x14ac:dyDescent="0.45">
      <c r="A5" s="32" t="s">
        <v>2</v>
      </c>
      <c r="B5" s="8" t="s">
        <v>104</v>
      </c>
      <c r="C5" s="33" t="s">
        <v>5</v>
      </c>
      <c r="D5" s="8" t="s">
        <v>44</v>
      </c>
      <c r="E5" s="7">
        <v>154</v>
      </c>
      <c r="F5" s="7" t="s">
        <v>157</v>
      </c>
      <c r="G5" s="3"/>
      <c r="H5" s="22" t="s">
        <v>112</v>
      </c>
      <c r="I5" s="51"/>
      <c r="J5" s="51">
        <f>Tabella523251234[[#This Row],[ՔԱՆԱԿ]]*Tabella523251234[[#This Row],[Միավոր գին]]</f>
        <v>0</v>
      </c>
    </row>
    <row r="6" spans="1:10" ht="23.15" x14ac:dyDescent="0.45">
      <c r="A6" s="32" t="s">
        <v>3</v>
      </c>
      <c r="B6" s="8" t="s">
        <v>104</v>
      </c>
      <c r="C6" s="34" t="s">
        <v>6</v>
      </c>
      <c r="D6" s="8" t="s">
        <v>43</v>
      </c>
      <c r="E6" s="7">
        <v>122</v>
      </c>
      <c r="F6" s="7" t="s">
        <v>24</v>
      </c>
      <c r="G6" s="3"/>
      <c r="H6" s="22" t="s">
        <v>113</v>
      </c>
      <c r="I6" s="51"/>
      <c r="J6" s="51">
        <f>Tabella523251234[[#This Row],[ՔԱՆԱԿ]]*Tabella523251234[[#This Row],[Միավոր գին]]</f>
        <v>0</v>
      </c>
    </row>
    <row r="7" spans="1:10" ht="24" customHeight="1" x14ac:dyDescent="0.45">
      <c r="A7" s="30" t="s">
        <v>4</v>
      </c>
      <c r="B7" s="8" t="s">
        <v>104</v>
      </c>
      <c r="C7" s="31" t="s">
        <v>7</v>
      </c>
      <c r="D7" s="8" t="s">
        <v>45</v>
      </c>
      <c r="E7" s="7">
        <v>34</v>
      </c>
      <c r="F7" s="7" t="s">
        <v>25</v>
      </c>
      <c r="G7" s="3"/>
      <c r="H7" s="22" t="s">
        <v>114</v>
      </c>
      <c r="I7" s="51"/>
      <c r="J7" s="51">
        <f>Tabella523251234[[#This Row],[ՔԱՆԱԿ]]*Tabella523251234[[#This Row],[Միավոր գին]]</f>
        <v>0</v>
      </c>
    </row>
    <row r="8" spans="1:10" ht="24" customHeight="1" x14ac:dyDescent="0.45">
      <c r="A8" s="16" t="s">
        <v>178</v>
      </c>
      <c r="B8" s="8" t="s">
        <v>170</v>
      </c>
      <c r="C8" s="24"/>
      <c r="D8" s="8" t="s">
        <v>179</v>
      </c>
      <c r="E8" s="7">
        <v>34</v>
      </c>
      <c r="F8" s="7" t="s">
        <v>180</v>
      </c>
      <c r="G8" s="3"/>
      <c r="H8" s="22" t="s">
        <v>181</v>
      </c>
      <c r="I8" s="51"/>
      <c r="J8" s="51">
        <f>Tabella523251234[[#This Row],[ՔԱՆԱԿ]]*Tabella523251234[[#This Row],[Միավոր գին]]</f>
        <v>0</v>
      </c>
    </row>
    <row r="9" spans="1:10" ht="23.15" x14ac:dyDescent="0.45">
      <c r="A9" s="30" t="s">
        <v>8</v>
      </c>
      <c r="B9" s="8" t="s">
        <v>104</v>
      </c>
      <c r="C9" s="31" t="s">
        <v>12</v>
      </c>
      <c r="D9" s="8" t="s">
        <v>48</v>
      </c>
      <c r="E9" s="7">
        <v>137</v>
      </c>
      <c r="F9" s="7" t="s">
        <v>26</v>
      </c>
      <c r="G9" s="3" t="s">
        <v>27</v>
      </c>
      <c r="H9" s="22" t="s">
        <v>116</v>
      </c>
      <c r="I9" s="52"/>
      <c r="J9" s="51">
        <f>Tabella523251234[[#This Row],[ՔԱՆԱԿ]]*Tabella523251234[[#This Row],[Միավոր գին]]</f>
        <v>0</v>
      </c>
    </row>
    <row r="10" spans="1:10" ht="23.15" x14ac:dyDescent="0.45">
      <c r="A10" s="16" t="s">
        <v>9</v>
      </c>
      <c r="B10" s="8" t="s">
        <v>22</v>
      </c>
      <c r="C10" s="24" t="s">
        <v>13</v>
      </c>
      <c r="D10" s="8" t="s">
        <v>102</v>
      </c>
      <c r="E10" s="7">
        <v>11</v>
      </c>
      <c r="F10" s="7" t="s">
        <v>159</v>
      </c>
      <c r="G10" s="3" t="s">
        <v>29</v>
      </c>
      <c r="H10" s="22" t="s">
        <v>152</v>
      </c>
      <c r="I10" s="52"/>
      <c r="J10" s="51">
        <f>Tabella523251234[[#This Row],[ՔԱՆԱԿ]]*Tabella523251234[[#This Row],[Միավոր գին]]</f>
        <v>0</v>
      </c>
    </row>
    <row r="11" spans="1:10" ht="23.15" x14ac:dyDescent="0.45">
      <c r="A11" s="30" t="s">
        <v>10</v>
      </c>
      <c r="B11" s="8" t="s">
        <v>104</v>
      </c>
      <c r="C11" s="31" t="s">
        <v>14</v>
      </c>
      <c r="D11" s="8" t="s">
        <v>100</v>
      </c>
      <c r="E11" s="7">
        <v>17</v>
      </c>
      <c r="F11" s="7" t="s">
        <v>26</v>
      </c>
      <c r="G11" s="3" t="s">
        <v>28</v>
      </c>
      <c r="H11" s="22" t="s">
        <v>117</v>
      </c>
      <c r="I11" s="52"/>
      <c r="J11" s="51">
        <f>Tabella523251234[[#This Row],[ՔԱՆԱԿ]]*Tabella523251234[[#This Row],[Միավոր գին]]</f>
        <v>0</v>
      </c>
    </row>
    <row r="12" spans="1:10" ht="23.15" x14ac:dyDescent="0.45">
      <c r="A12" s="30" t="s">
        <v>11</v>
      </c>
      <c r="B12" s="8" t="s">
        <v>104</v>
      </c>
      <c r="C12" s="33" t="s">
        <v>15</v>
      </c>
      <c r="D12" s="8" t="s">
        <v>47</v>
      </c>
      <c r="E12" s="7">
        <v>5</v>
      </c>
      <c r="F12" s="7" t="s">
        <v>30</v>
      </c>
      <c r="G12" s="3" t="s">
        <v>31</v>
      </c>
      <c r="H12" s="22" t="s">
        <v>118</v>
      </c>
      <c r="I12" s="51"/>
      <c r="J12" s="51">
        <f>Tabella523251234[[#This Row],[ՔԱՆԱԿ]]*Tabella523251234[[#This Row],[Միավոր գին]]</f>
        <v>0</v>
      </c>
    </row>
    <row r="13" spans="1:10" s="50" customFormat="1" ht="23.25" customHeight="1" x14ac:dyDescent="0.45">
      <c r="A13" s="45" t="s">
        <v>166</v>
      </c>
      <c r="B13" s="46" t="s">
        <v>170</v>
      </c>
      <c r="C13" s="46"/>
      <c r="D13" s="46" t="s">
        <v>167</v>
      </c>
      <c r="E13" s="47">
        <v>5</v>
      </c>
      <c r="F13" s="47" t="s">
        <v>159</v>
      </c>
      <c r="G13" s="48" t="s">
        <v>168</v>
      </c>
      <c r="H13" s="49" t="s">
        <v>169</v>
      </c>
      <c r="I13" s="51"/>
      <c r="J13" s="51">
        <f>Tabella523251234[[#This Row],[ՔԱՆԱԿ]]*Tabella523251234[[#This Row],[Միավոր գին]]</f>
        <v>0</v>
      </c>
    </row>
    <row r="14" spans="1:10" s="40" customFormat="1" ht="22.5" customHeight="1" x14ac:dyDescent="0.45">
      <c r="A14" s="30" t="s">
        <v>16</v>
      </c>
      <c r="B14" s="8" t="s">
        <v>104</v>
      </c>
      <c r="C14" s="39" t="s">
        <v>20</v>
      </c>
      <c r="D14" s="8" t="s">
        <v>37</v>
      </c>
      <c r="E14" s="7">
        <v>154</v>
      </c>
      <c r="F14" s="7" t="s">
        <v>131</v>
      </c>
      <c r="G14" s="3" t="s">
        <v>34</v>
      </c>
      <c r="H14" s="22" t="s">
        <v>116</v>
      </c>
      <c r="I14" s="51"/>
      <c r="J14" s="51">
        <f>Tabella523251234[[#This Row],[ՔԱՆԱԿ]]*Tabella523251234[[#This Row],[Միավոր գին]]</f>
        <v>0</v>
      </c>
    </row>
    <row r="15" spans="1:10" s="40" customFormat="1" ht="22.5" customHeight="1" x14ac:dyDescent="0.45">
      <c r="A15" s="16" t="s">
        <v>171</v>
      </c>
      <c r="B15" s="8" t="s">
        <v>170</v>
      </c>
      <c r="C15" s="24"/>
      <c r="D15" s="8" t="s">
        <v>172</v>
      </c>
      <c r="E15" s="7">
        <v>1</v>
      </c>
      <c r="F15" s="7" t="s">
        <v>159</v>
      </c>
      <c r="G15" s="3" t="s">
        <v>173</v>
      </c>
      <c r="H15" s="21" t="s">
        <v>174</v>
      </c>
      <c r="I15" s="51"/>
      <c r="J15" s="51">
        <f>Tabella523251234[[#This Row],[ՔԱՆԱԿ]]*Tabella523251234[[#This Row],[Միավոր գին]]</f>
        <v>0</v>
      </c>
    </row>
    <row r="16" spans="1:10" s="40" customFormat="1" ht="22.5" customHeight="1" x14ac:dyDescent="0.45">
      <c r="A16" s="38" t="s">
        <v>175</v>
      </c>
      <c r="B16" s="8" t="s">
        <v>170</v>
      </c>
      <c r="C16" s="24"/>
      <c r="D16" s="8" t="s">
        <v>176</v>
      </c>
      <c r="E16" s="7">
        <v>6</v>
      </c>
      <c r="F16" s="7"/>
      <c r="G16" s="3"/>
      <c r="H16" s="21" t="s">
        <v>177</v>
      </c>
      <c r="I16" s="51"/>
      <c r="J16" s="51">
        <f>Tabella523251234[[#This Row],[ՔԱՆԱԿ]]*Tabella523251234[[#This Row],[Միավոր գին]]</f>
        <v>0</v>
      </c>
    </row>
    <row r="17" spans="1:10" ht="27" customHeight="1" x14ac:dyDescent="0.45">
      <c r="A17" s="13" t="s">
        <v>42</v>
      </c>
      <c r="B17" s="9"/>
      <c r="C17" s="9"/>
      <c r="D17" s="9"/>
      <c r="E17" s="12">
        <f>SUBTOTAL(109,Tabella523251234[ՔԱՆԱԿ])</f>
        <v>730</v>
      </c>
      <c r="F17" s="10"/>
      <c r="G17" s="11"/>
      <c r="H17" s="20"/>
      <c r="I17" s="20"/>
      <c r="J17" s="20">
        <f>SUBTOTAL(109,Tabella523251234[Ընդամենը])</f>
        <v>0</v>
      </c>
    </row>
    <row r="19" spans="1:10" ht="24.75" customHeight="1" x14ac:dyDescent="0.45">
      <c r="A19" s="59" t="s">
        <v>163</v>
      </c>
      <c r="B19" s="59"/>
      <c r="C19" s="59"/>
      <c r="D19" s="59"/>
      <c r="E19" s="59"/>
      <c r="F19" s="59"/>
      <c r="G19" s="59"/>
      <c r="H19" s="59"/>
    </row>
  </sheetData>
  <mergeCells count="3">
    <mergeCell ref="A1:H1"/>
    <mergeCell ref="A2:H2"/>
    <mergeCell ref="A19:H19"/>
  </mergeCells>
  <hyperlinks>
    <hyperlink ref="H5" r:id="rId1" location="gallery-2" xr:uid="{75DB5442-D953-41A9-BDAC-42B2AAFBE0AC}"/>
    <hyperlink ref="H6" r:id="rId2" location="group-14" xr:uid="{7EE494E8-F60A-4B24-B7E7-E3E6B4AB3EDD}"/>
    <hyperlink ref="H7" r:id="rId3" location="gallery-4" xr:uid="{856838B8-4BF6-4EFC-BAA3-44B692D0715E}"/>
    <hyperlink ref="H9" r:id="rId4" location="gallery-5" xr:uid="{3D31DC98-554D-44D8-B175-AFB4370E147E}"/>
    <hyperlink ref="H11:H12" r:id="rId5" location="gallery-5" display="https://www.dellarovereoffice.com/it/scrivanie/operativi/legodesk#gallery-5" xr:uid="{D0C99740-0000-47B2-B13E-9ACA9BE5162B}"/>
    <hyperlink ref="H14" r:id="rId6" location="gallery-5" xr:uid="{786EEFF4-F94A-4846-9641-242293C2D8CA}"/>
    <hyperlink ref="H10" r:id="rId7" xr:uid="{9C24B177-A705-448A-993C-8AD4FFF02F25}"/>
    <hyperlink ref="H15" r:id="rId8" xr:uid="{87C3811F-1BA5-4FAB-9EE1-646FF269EF0D}"/>
    <hyperlink ref="H8" r:id="rId9" xr:uid="{7B9AF91D-BA76-4D37-AEE9-6D43E16780B4}"/>
  </hyperlinks>
  <pageMargins left="0.70866141732283472" right="0.70866141732283472" top="0.74803149606299213" bottom="0.74803149606299213" header="0.31496062992125984" footer="0.31496062992125984"/>
  <pageSetup paperSize="9" scale="49" orientation="landscape" verticalDpi="0"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FF&amp;E BLOCK A </vt:lpstr>
      <vt:lpstr>FF&amp;E BLOCK B</vt:lpstr>
      <vt:lpstr>FF&amp;E BLOCK B C - IT</vt:lpstr>
      <vt:lpstr>'FF&amp;E BLOCK A '!Print_Area</vt:lpstr>
      <vt:lpstr>'FF&amp;E BLOCK B'!Print_Area</vt:lpstr>
      <vt:lpstr>'FF&amp;E BLOCK A '!Print_Titles</vt:lpstr>
      <vt:lpstr>'FF&amp;E BLOCK 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Artak Ghazaryan</cp:lastModifiedBy>
  <cp:lastPrinted>2026-08-17T10:27:17Z</cp:lastPrinted>
  <dcterms:created xsi:type="dcterms:W3CDTF">2017-07-21T08:33:05Z</dcterms:created>
  <dcterms:modified xsi:type="dcterms:W3CDTF">2026-08-17T10:27:45Z</dcterms:modified>
</cp:coreProperties>
</file>